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-20" windowWidth="27320" windowHeight="14820" activeTab="1"/>
  </bookViews>
  <sheets>
    <sheet name="2005 - 2015" sheetId="4" r:id="rId1"/>
    <sheet name="Sheet1" sheetId="5" r:id="rId2"/>
  </sheets>
  <definedNames>
    <definedName name="_xlnm.Print_Area" localSheetId="0">'2005 - 2015'!#REF!,'2005 - 2015'!$B$1:$O$41,'2005 - 2015'!$Q$1:$AD$41,'2005 - 2015'!$AF$1:$AS$41,'2005 - 2015'!$AU$1:$BH$41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4" i="5" l="1"/>
  <c r="D134" i="5"/>
  <c r="E134" i="5"/>
  <c r="F134" i="5"/>
  <c r="G134" i="5"/>
  <c r="H134" i="5"/>
  <c r="I134" i="5"/>
  <c r="J134" i="5"/>
  <c r="K134" i="5"/>
  <c r="L134" i="5"/>
  <c r="M134" i="5"/>
  <c r="N134" i="5"/>
  <c r="B134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N158" i="5"/>
  <c r="N157" i="5"/>
  <c r="N156" i="5"/>
  <c r="N155" i="5"/>
  <c r="N154" i="5"/>
  <c r="N153" i="5"/>
  <c r="N152" i="5"/>
  <c r="N151" i="5"/>
  <c r="N150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N145" i="5"/>
  <c r="N144" i="5"/>
  <c r="N143" i="5"/>
  <c r="N142" i="5"/>
  <c r="N141" i="5"/>
  <c r="N140" i="5"/>
  <c r="N139" i="5"/>
  <c r="N138" i="5"/>
  <c r="N137" i="5"/>
  <c r="N132" i="5"/>
  <c r="N131" i="5"/>
  <c r="N130" i="5"/>
  <c r="N129" i="5"/>
  <c r="N128" i="5"/>
  <c r="N127" i="5"/>
  <c r="N126" i="5"/>
  <c r="N125" i="5"/>
  <c r="N124" i="5"/>
  <c r="C95" i="5"/>
  <c r="D95" i="5"/>
  <c r="E95" i="5"/>
  <c r="F95" i="5"/>
  <c r="G95" i="5"/>
  <c r="H95" i="5"/>
  <c r="I95" i="5"/>
  <c r="J95" i="5"/>
  <c r="K95" i="5"/>
  <c r="L95" i="5"/>
  <c r="M95" i="5"/>
  <c r="N95" i="5"/>
  <c r="B95" i="5"/>
  <c r="C55" i="5"/>
  <c r="D55" i="5"/>
  <c r="E55" i="5"/>
  <c r="F55" i="5"/>
  <c r="G55" i="5"/>
  <c r="H55" i="5"/>
  <c r="I55" i="5"/>
  <c r="J55" i="5"/>
  <c r="K55" i="5"/>
  <c r="L55" i="5"/>
  <c r="M55" i="5"/>
  <c r="N55" i="5"/>
  <c r="B55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N119" i="5"/>
  <c r="N118" i="5"/>
  <c r="N117" i="5"/>
  <c r="N116" i="5"/>
  <c r="N115" i="5"/>
  <c r="N114" i="5"/>
  <c r="N113" i="5"/>
  <c r="N112" i="5"/>
  <c r="N111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N106" i="5"/>
  <c r="N105" i="5"/>
  <c r="N104" i="5"/>
  <c r="N103" i="5"/>
  <c r="N102" i="5"/>
  <c r="N101" i="5"/>
  <c r="N100" i="5"/>
  <c r="N99" i="5"/>
  <c r="N98" i="5"/>
  <c r="N93" i="5"/>
  <c r="N92" i="5"/>
  <c r="N91" i="5"/>
  <c r="N90" i="5"/>
  <c r="N89" i="5"/>
  <c r="N88" i="5"/>
  <c r="N87" i="5"/>
  <c r="N86" i="5"/>
  <c r="N85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N80" i="5"/>
  <c r="N79" i="5"/>
  <c r="N78" i="5"/>
  <c r="N77" i="5"/>
  <c r="N76" i="5"/>
  <c r="N75" i="5"/>
  <c r="N74" i="5"/>
  <c r="N73" i="5"/>
  <c r="N72" i="5"/>
  <c r="N71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N66" i="5"/>
  <c r="N65" i="5"/>
  <c r="N64" i="5"/>
  <c r="N63" i="5"/>
  <c r="N62" i="5"/>
  <c r="N61" i="5"/>
  <c r="N60" i="5"/>
  <c r="N59" i="5"/>
  <c r="N58" i="5"/>
  <c r="N53" i="5"/>
  <c r="N52" i="5"/>
  <c r="N51" i="5"/>
  <c r="N50" i="5"/>
  <c r="N49" i="5"/>
  <c r="N48" i="5"/>
  <c r="N47" i="5"/>
  <c r="N46" i="5"/>
  <c r="N45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N40" i="5"/>
  <c r="N39" i="5"/>
  <c r="N38" i="5"/>
  <c r="N37" i="5"/>
  <c r="N36" i="5"/>
  <c r="N35" i="5"/>
  <c r="N34" i="5"/>
  <c r="N33" i="5"/>
  <c r="N32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N27" i="5"/>
  <c r="N26" i="5"/>
  <c r="N25" i="5"/>
  <c r="N24" i="5"/>
  <c r="N23" i="5"/>
  <c r="N22" i="5"/>
  <c r="N21" i="5"/>
  <c r="N20" i="5"/>
  <c r="N15" i="5"/>
  <c r="N14" i="5"/>
  <c r="N13" i="5"/>
  <c r="N12" i="5"/>
  <c r="N11" i="5"/>
  <c r="N10" i="5"/>
  <c r="N9" i="5"/>
  <c r="N8" i="5"/>
  <c r="D48" i="4"/>
  <c r="E48" i="4"/>
  <c r="F48" i="4"/>
  <c r="G48" i="4"/>
  <c r="H48" i="4"/>
  <c r="I48" i="4"/>
  <c r="J48" i="4"/>
  <c r="K48" i="4"/>
  <c r="L48" i="4"/>
  <c r="M48" i="4"/>
  <c r="N48" i="4"/>
  <c r="D49" i="4"/>
  <c r="E49" i="4"/>
  <c r="F49" i="4"/>
  <c r="G49" i="4"/>
  <c r="H49" i="4"/>
  <c r="I49" i="4"/>
  <c r="J49" i="4"/>
  <c r="K49" i="4"/>
  <c r="L49" i="4"/>
  <c r="M49" i="4"/>
  <c r="N49" i="4"/>
  <c r="D50" i="4"/>
  <c r="E50" i="4"/>
  <c r="F50" i="4"/>
  <c r="G50" i="4"/>
  <c r="H50" i="4"/>
  <c r="I50" i="4"/>
  <c r="J50" i="4"/>
  <c r="K50" i="4"/>
  <c r="L50" i="4"/>
  <c r="M50" i="4"/>
  <c r="N50" i="4"/>
  <c r="D51" i="4"/>
  <c r="E51" i="4"/>
  <c r="F51" i="4"/>
  <c r="G51" i="4"/>
  <c r="H51" i="4"/>
  <c r="I51" i="4"/>
  <c r="J51" i="4"/>
  <c r="K51" i="4"/>
  <c r="L51" i="4"/>
  <c r="M51" i="4"/>
  <c r="N51" i="4"/>
  <c r="D52" i="4"/>
  <c r="E52" i="4"/>
  <c r="F52" i="4"/>
  <c r="G52" i="4"/>
  <c r="H52" i="4"/>
  <c r="I52" i="4"/>
  <c r="J52" i="4"/>
  <c r="K52" i="4"/>
  <c r="L52" i="4"/>
  <c r="M52" i="4"/>
  <c r="N52" i="4"/>
  <c r="D53" i="4"/>
  <c r="E53" i="4"/>
  <c r="F53" i="4"/>
  <c r="G53" i="4"/>
  <c r="H53" i="4"/>
  <c r="I53" i="4"/>
  <c r="J53" i="4"/>
  <c r="K53" i="4"/>
  <c r="L53" i="4"/>
  <c r="M53" i="4"/>
  <c r="N53" i="4"/>
  <c r="D54" i="4"/>
  <c r="E54" i="4"/>
  <c r="F54" i="4"/>
  <c r="G54" i="4"/>
  <c r="H54" i="4"/>
  <c r="I54" i="4"/>
  <c r="J54" i="4"/>
  <c r="K54" i="4"/>
  <c r="L54" i="4"/>
  <c r="M54" i="4"/>
  <c r="N54" i="4"/>
  <c r="D55" i="4"/>
  <c r="E55" i="4"/>
  <c r="F55" i="4"/>
  <c r="G55" i="4"/>
  <c r="H55" i="4"/>
  <c r="I55" i="4"/>
  <c r="J55" i="4"/>
  <c r="K55" i="4"/>
  <c r="L55" i="4"/>
  <c r="M55" i="4"/>
  <c r="N55" i="4"/>
  <c r="D56" i="4"/>
  <c r="C56" i="4"/>
  <c r="C55" i="4"/>
  <c r="C54" i="4"/>
  <c r="C53" i="4"/>
  <c r="C52" i="4"/>
  <c r="C51" i="4"/>
  <c r="C50" i="4"/>
  <c r="C49" i="4"/>
  <c r="C48" i="4"/>
  <c r="D47" i="4"/>
  <c r="E47" i="4"/>
  <c r="F47" i="4"/>
  <c r="G47" i="4"/>
  <c r="H47" i="4"/>
  <c r="I47" i="4"/>
  <c r="J47" i="4"/>
  <c r="K47" i="4"/>
  <c r="L47" i="4"/>
  <c r="M47" i="4"/>
  <c r="N47" i="4"/>
  <c r="C47" i="4"/>
  <c r="D46" i="4"/>
  <c r="E46" i="4"/>
  <c r="F46" i="4"/>
  <c r="G46" i="4"/>
  <c r="H46" i="4"/>
  <c r="I46" i="4"/>
  <c r="J46" i="4"/>
  <c r="K46" i="4"/>
  <c r="L46" i="4"/>
  <c r="M46" i="4"/>
  <c r="N46" i="4"/>
  <c r="C46" i="4"/>
  <c r="D45" i="4"/>
  <c r="E45" i="4"/>
  <c r="F45" i="4"/>
  <c r="G45" i="4"/>
  <c r="H45" i="4"/>
  <c r="I45" i="4"/>
  <c r="J45" i="4"/>
  <c r="K45" i="4"/>
  <c r="L45" i="4"/>
  <c r="M45" i="4"/>
  <c r="N45" i="4"/>
  <c r="C45" i="4"/>
  <c r="D44" i="4"/>
  <c r="E44" i="4"/>
  <c r="F44" i="4"/>
  <c r="G44" i="4"/>
  <c r="H44" i="4"/>
  <c r="I44" i="4"/>
  <c r="J44" i="4"/>
  <c r="K44" i="4"/>
  <c r="L44" i="4"/>
  <c r="M44" i="4"/>
  <c r="N44" i="4"/>
  <c r="C44" i="4"/>
  <c r="AX39" i="4"/>
  <c r="AY39" i="4"/>
  <c r="AZ39" i="4"/>
  <c r="BA39" i="4"/>
  <c r="BB39" i="4"/>
  <c r="BC39" i="4"/>
  <c r="BD39" i="4"/>
  <c r="BE39" i="4"/>
  <c r="BF39" i="4"/>
  <c r="BG39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O39" i="4"/>
  <c r="BP39" i="4"/>
  <c r="BR39" i="4"/>
  <c r="BT39" i="4"/>
  <c r="BQ39" i="4"/>
  <c r="BS39" i="4"/>
  <c r="BN39" i="4"/>
  <c r="BM39" i="4"/>
  <c r="BL39" i="4"/>
  <c r="BK39" i="4"/>
  <c r="BI39" i="4"/>
  <c r="BJ39" i="4"/>
  <c r="O33" i="4"/>
  <c r="N37" i="4"/>
  <c r="N24" i="4"/>
  <c r="N38" i="4"/>
  <c r="O4" i="4"/>
  <c r="AD4" i="4"/>
  <c r="AS4" i="4"/>
  <c r="BH4" i="4"/>
  <c r="O5" i="4"/>
  <c r="AD5" i="4"/>
  <c r="AS5" i="4"/>
  <c r="BH5" i="4"/>
  <c r="O6" i="4"/>
  <c r="AD6" i="4"/>
  <c r="AS6" i="4"/>
  <c r="BH6" i="4"/>
  <c r="O7" i="4"/>
  <c r="AD7" i="4"/>
  <c r="AS7" i="4"/>
  <c r="BH7" i="4"/>
  <c r="O8" i="4"/>
  <c r="AD8" i="4"/>
  <c r="AS8" i="4"/>
  <c r="BH8" i="4"/>
  <c r="O9" i="4"/>
  <c r="AD9" i="4"/>
  <c r="AS9" i="4"/>
  <c r="BH9" i="4"/>
  <c r="O10" i="4"/>
  <c r="AD10" i="4"/>
  <c r="AS10" i="4"/>
  <c r="BH10" i="4"/>
  <c r="O11" i="4"/>
  <c r="AD11" i="4"/>
  <c r="AS11" i="4"/>
  <c r="BH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AD12" i="4"/>
  <c r="AS12" i="4"/>
  <c r="BH12" i="4"/>
  <c r="R13" i="4"/>
  <c r="C37" i="4"/>
  <c r="R14" i="4"/>
  <c r="S13" i="4"/>
  <c r="T13" i="4"/>
  <c r="U13" i="4"/>
  <c r="U26" i="4"/>
  <c r="U27" i="4"/>
  <c r="V13" i="4"/>
  <c r="W13" i="4"/>
  <c r="H37" i="4"/>
  <c r="W14" i="4"/>
  <c r="X13" i="4"/>
  <c r="Y13" i="4"/>
  <c r="J37" i="4"/>
  <c r="Y14" i="4"/>
  <c r="Z13" i="4"/>
  <c r="Z26" i="4"/>
  <c r="Z27" i="4"/>
  <c r="AA13" i="4"/>
  <c r="AB13" i="4"/>
  <c r="M37" i="4"/>
  <c r="AB14" i="4"/>
  <c r="AC13" i="4"/>
  <c r="AG13" i="4"/>
  <c r="R40" i="4"/>
  <c r="AG14" i="4"/>
  <c r="AH13" i="4"/>
  <c r="AI13" i="4"/>
  <c r="AJ13" i="4"/>
  <c r="U40" i="4"/>
  <c r="AJ14" i="4"/>
  <c r="AK13" i="4"/>
  <c r="AL13" i="4"/>
  <c r="AM13" i="4"/>
  <c r="X40" i="4"/>
  <c r="AM14" i="4"/>
  <c r="AN13" i="4"/>
  <c r="AO13" i="4"/>
  <c r="Z40" i="4"/>
  <c r="AO14" i="4"/>
  <c r="AP13" i="4"/>
  <c r="AQ13" i="4"/>
  <c r="AR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BH14" i="4"/>
  <c r="AW14" i="4"/>
  <c r="AY14" i="4"/>
  <c r="BC14" i="4"/>
  <c r="BG14" i="4"/>
  <c r="O16" i="4"/>
  <c r="O17" i="4"/>
  <c r="AD17" i="4"/>
  <c r="AS17" i="4"/>
  <c r="BH17" i="4"/>
  <c r="O18" i="4"/>
  <c r="AD18" i="4"/>
  <c r="AS18" i="4"/>
  <c r="BH18" i="4"/>
  <c r="O19" i="4"/>
  <c r="AD19" i="4"/>
  <c r="AS19" i="4"/>
  <c r="BH19" i="4"/>
  <c r="O20" i="4"/>
  <c r="AD20" i="4"/>
  <c r="AS20" i="4"/>
  <c r="BH20" i="4"/>
  <c r="O21" i="4"/>
  <c r="AD21" i="4"/>
  <c r="AS21" i="4"/>
  <c r="BH21" i="4"/>
  <c r="O22" i="4"/>
  <c r="AD22" i="4"/>
  <c r="AS22" i="4"/>
  <c r="BH22" i="4"/>
  <c r="O23" i="4"/>
  <c r="AD23" i="4"/>
  <c r="AS23" i="4"/>
  <c r="BH23" i="4"/>
  <c r="C24" i="4"/>
  <c r="D24" i="4"/>
  <c r="E24" i="4"/>
  <c r="F24" i="4"/>
  <c r="G24" i="4"/>
  <c r="H24" i="4"/>
  <c r="I24" i="4"/>
  <c r="J24" i="4"/>
  <c r="K24" i="4"/>
  <c r="L24" i="4"/>
  <c r="M24" i="4"/>
  <c r="O24" i="4"/>
  <c r="O25" i="4"/>
  <c r="D25" i="4"/>
  <c r="F25" i="4"/>
  <c r="H25" i="4"/>
  <c r="J25" i="4"/>
  <c r="L25" i="4"/>
  <c r="N25" i="4"/>
  <c r="AD24" i="4"/>
  <c r="AS24" i="4"/>
  <c r="BH24" i="4"/>
  <c r="C25" i="4"/>
  <c r="E25" i="4"/>
  <c r="G25" i="4"/>
  <c r="I25" i="4"/>
  <c r="K25" i="4"/>
  <c r="M25" i="4"/>
  <c r="AD25" i="4"/>
  <c r="AS25" i="4"/>
  <c r="BH25" i="4"/>
  <c r="R26" i="4"/>
  <c r="S26" i="4"/>
  <c r="S27" i="4"/>
  <c r="T26" i="4"/>
  <c r="V26" i="4"/>
  <c r="W26" i="4"/>
  <c r="W27" i="4"/>
  <c r="X26" i="4"/>
  <c r="Y26" i="4"/>
  <c r="AA26" i="4"/>
  <c r="AA27" i="4"/>
  <c r="AB26" i="4"/>
  <c r="AC26" i="4"/>
  <c r="AD26" i="4"/>
  <c r="AG26" i="4"/>
  <c r="AH26" i="4"/>
  <c r="AH27" i="4"/>
  <c r="AI26" i="4"/>
  <c r="AI27" i="4"/>
  <c r="AJ26" i="4"/>
  <c r="AJ27" i="4"/>
  <c r="AK26" i="4"/>
  <c r="AL26" i="4"/>
  <c r="AL27" i="4"/>
  <c r="AM26" i="4"/>
  <c r="AM27" i="4"/>
  <c r="AN26" i="4"/>
  <c r="AN27" i="4"/>
  <c r="AO26" i="4"/>
  <c r="AP26" i="4"/>
  <c r="AP27" i="4"/>
  <c r="AQ26" i="4"/>
  <c r="AQ27" i="4"/>
  <c r="AR26" i="4"/>
  <c r="AR27" i="4"/>
  <c r="AV26" i="4"/>
  <c r="AW26" i="4"/>
  <c r="AW27" i="4"/>
  <c r="AX26" i="4"/>
  <c r="AX27" i="4"/>
  <c r="AY26" i="4"/>
  <c r="AY27" i="4"/>
  <c r="AZ26" i="4"/>
  <c r="BA26" i="4"/>
  <c r="BA27" i="4"/>
  <c r="BB26" i="4"/>
  <c r="BB27" i="4"/>
  <c r="BC26" i="4"/>
  <c r="BC27" i="4"/>
  <c r="BD26" i="4"/>
  <c r="BE26" i="4"/>
  <c r="BE27" i="4"/>
  <c r="BF26" i="4"/>
  <c r="BF27" i="4"/>
  <c r="BG26" i="4"/>
  <c r="BG27" i="4"/>
  <c r="T27" i="4"/>
  <c r="V27" i="4"/>
  <c r="X27" i="4"/>
  <c r="Y27" i="4"/>
  <c r="AB27" i="4"/>
  <c r="AC27" i="4"/>
  <c r="AG27" i="4"/>
  <c r="AK27" i="4"/>
  <c r="AO27" i="4"/>
  <c r="AV27" i="4"/>
  <c r="AZ27" i="4"/>
  <c r="BD27" i="4"/>
  <c r="O28" i="4"/>
  <c r="O29" i="4"/>
  <c r="O30" i="4"/>
  <c r="AD30" i="4"/>
  <c r="AS30" i="4"/>
  <c r="BH30" i="4"/>
  <c r="O31" i="4"/>
  <c r="AD31" i="4"/>
  <c r="AS31" i="4"/>
  <c r="BH31" i="4"/>
  <c r="O32" i="4"/>
  <c r="AD32" i="4"/>
  <c r="AS32" i="4"/>
  <c r="BH32" i="4"/>
  <c r="O34" i="4"/>
  <c r="AD33" i="4"/>
  <c r="AS33" i="4"/>
  <c r="BH33" i="4"/>
  <c r="O35" i="4"/>
  <c r="AD34" i="4"/>
  <c r="AS34" i="4"/>
  <c r="BH34" i="4"/>
  <c r="O36" i="4"/>
  <c r="AD35" i="4"/>
  <c r="AS35" i="4"/>
  <c r="BH35" i="4"/>
  <c r="D37" i="4"/>
  <c r="D38" i="4"/>
  <c r="E37" i="4"/>
  <c r="E38" i="4"/>
  <c r="F37" i="4"/>
  <c r="F38" i="4"/>
  <c r="G37" i="4"/>
  <c r="V14" i="4"/>
  <c r="I37" i="4"/>
  <c r="X14" i="4"/>
  <c r="J38" i="4"/>
  <c r="K37" i="4"/>
  <c r="K38" i="4"/>
  <c r="L37" i="4"/>
  <c r="L38" i="4"/>
  <c r="M38" i="4"/>
  <c r="AD36" i="4"/>
  <c r="AS36" i="4"/>
  <c r="BH36" i="4"/>
  <c r="H38" i="4"/>
  <c r="AD37" i="4"/>
  <c r="AS37" i="4"/>
  <c r="BH37" i="4"/>
  <c r="AD38" i="4"/>
  <c r="AS38" i="4"/>
  <c r="BH38" i="4"/>
  <c r="AD39" i="4"/>
  <c r="AG40" i="4"/>
  <c r="AX14" i="4"/>
  <c r="AJ40" i="4"/>
  <c r="AK40" i="4"/>
  <c r="BA14" i="4"/>
  <c r="AM40" i="4"/>
  <c r="AN40" i="4"/>
  <c r="AO40" i="4"/>
  <c r="BE14" i="4"/>
  <c r="BF14" i="4"/>
  <c r="AR40" i="4"/>
  <c r="AV39" i="4"/>
  <c r="AW39" i="4"/>
  <c r="AW40" i="4"/>
  <c r="AX40" i="4"/>
  <c r="AY40" i="4"/>
  <c r="BH39" i="4"/>
  <c r="BB40" i="4"/>
  <c r="BC40" i="4"/>
  <c r="BD40" i="4"/>
  <c r="BE40" i="4"/>
  <c r="BF40" i="4"/>
  <c r="BG40" i="4"/>
  <c r="S40" i="4"/>
  <c r="T40" i="4"/>
  <c r="V40" i="4"/>
  <c r="W40" i="4"/>
  <c r="Y40" i="4"/>
  <c r="AA40" i="4"/>
  <c r="AB40" i="4"/>
  <c r="AC40" i="4"/>
  <c r="AD40" i="4"/>
  <c r="AD41" i="4"/>
  <c r="R41" i="4"/>
  <c r="AH14" i="4"/>
  <c r="T41" i="4"/>
  <c r="AI14" i="4"/>
  <c r="V41" i="4"/>
  <c r="W41" i="4"/>
  <c r="X41" i="4"/>
  <c r="AN14" i="4"/>
  <c r="Y41" i="4"/>
  <c r="AP14" i="4"/>
  <c r="AB41" i="4"/>
  <c r="AR14" i="4"/>
  <c r="AL40" i="4"/>
  <c r="AV40" i="4"/>
  <c r="AZ40" i="4"/>
  <c r="U41" i="4"/>
  <c r="BD14" i="4"/>
  <c r="AZ14" i="4"/>
  <c r="Z41" i="4"/>
  <c r="AI40" i="4"/>
  <c r="T14" i="4"/>
  <c r="U14" i="4"/>
  <c r="AQ14" i="4"/>
  <c r="S14" i="4"/>
  <c r="AC41" i="4"/>
  <c r="BB14" i="4"/>
  <c r="C38" i="4"/>
  <c r="AV14" i="4"/>
  <c r="AS26" i="4"/>
  <c r="AS40" i="4"/>
  <c r="O37" i="4"/>
  <c r="O38" i="4"/>
  <c r="AC14" i="4"/>
  <c r="AA41" i="4"/>
  <c r="BH26" i="4"/>
  <c r="BH27" i="4"/>
  <c r="I38" i="4"/>
  <c r="S41" i="4"/>
  <c r="AP40" i="4"/>
  <c r="AL14" i="4"/>
  <c r="BA40" i="4"/>
  <c r="AA14" i="4"/>
  <c r="R27" i="4"/>
  <c r="AS13" i="4"/>
  <c r="AS14" i="4"/>
  <c r="AD13" i="4"/>
  <c r="AD14" i="4"/>
  <c r="AK14" i="4"/>
  <c r="AQ40" i="4"/>
  <c r="AH40" i="4"/>
  <c r="G38" i="4"/>
  <c r="Z14" i="4"/>
  <c r="AD27" i="4"/>
  <c r="AS27" i="4"/>
  <c r="BH40" i="4"/>
</calcChain>
</file>

<file path=xl/sharedStrings.xml><?xml version="1.0" encoding="utf-8"?>
<sst xmlns="http://schemas.openxmlformats.org/spreadsheetml/2006/main" count="623" uniqueCount="54">
  <si>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</si>
  <si>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</si>
  <si>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</si>
  <si>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</si>
  <si>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</si>
  <si>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</si>
  <si>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</si>
  <si>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</si>
  <si>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</si>
  <si>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</si>
  <si>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</si>
  <si>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</si>
  <si>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TOTALS:</t>
  </si>
  <si>
    <t>TROLLEY</t>
  </si>
  <si>
    <t>SILVER LAKE</t>
  </si>
  <si>
    <t>EARLY AM SERVICE</t>
  </si>
  <si>
    <t>LATE NIGHT SERVICE</t>
  </si>
  <si>
    <t>SPECIAL SERVICES</t>
  </si>
  <si>
    <t>KIMBALL JUNCTION</t>
  </si>
  <si>
    <t>THE CANYONS</t>
  </si>
  <si>
    <t>2005 TOTAL RIDERSHIP</t>
  </si>
  <si>
    <t>2006 TOTAL RIDERSHIP</t>
  </si>
  <si>
    <t>2008 TOTAL RIDERSHIP</t>
  </si>
  <si>
    <t>TOTAL</t>
  </si>
  <si>
    <t>CITY ROUTES</t>
  </si>
  <si>
    <t>CANYONS CIRCULATOR</t>
  </si>
  <si>
    <t>Percent Change from 2007</t>
  </si>
  <si>
    <t>2009 TOTAL RIDERSHIP</t>
  </si>
  <si>
    <t>Percent Change from 2008</t>
  </si>
  <si>
    <t>2010 TOTAL RIDERSHIP</t>
  </si>
  <si>
    <t>Percent Change from 2009</t>
  </si>
  <si>
    <t>Percent Change from 2004</t>
  </si>
  <si>
    <t>Percent Change from 2005</t>
  </si>
  <si>
    <t>2007 TOTAL RIDERSHIP</t>
  </si>
  <si>
    <t>Percent Change from 2006</t>
  </si>
  <si>
    <t>EMPIRE PASS</t>
  </si>
  <si>
    <t>Park City / Summit County Transit Service</t>
  </si>
  <si>
    <t>Year over Year Ridership Comparison</t>
  </si>
  <si>
    <t>2011 TOTAL RIDERSHIP</t>
  </si>
  <si>
    <t>Percent Change from 2010</t>
  </si>
  <si>
    <t>2012 TOTAL RIDERSHIP</t>
  </si>
  <si>
    <t>Percent Change from 2011</t>
  </si>
  <si>
    <t>2013 TOTAL RIDERSHIP</t>
  </si>
  <si>
    <t>Percent Change from 2012</t>
  </si>
  <si>
    <t>2014 TOTAL RIDERSHIP</t>
  </si>
  <si>
    <t>2015 TOTAL RIDERSHIP</t>
  </si>
  <si>
    <t>2016 TOTAL RIDERSHIP</t>
  </si>
  <si>
    <t>Percent Change from 2013</t>
  </si>
  <si>
    <t>Percent Change from 2014</t>
  </si>
  <si>
    <t>Percent Change from 2015</t>
  </si>
  <si>
    <t>Year</t>
  </si>
  <si>
    <t>Bus Ridership</t>
  </si>
  <si>
    <t>2005 - 2016</t>
  </si>
  <si>
    <t>Park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</si>
</sst>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2" formatCode="0.0%"/>
    <numFmt numFmtId="175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3" fontId="3" fillId="2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3" fontId="0" fillId="0" borderId="0" xfId="2" applyFont="1" applyFill="1" applyBorder="1" applyAlignment="1"/>
    <xf numFmtId="0" fontId="0" fillId="0" borderId="0" xfId="0" applyProtection="1"/>
    <xf numFmtId="0" fontId="6" fillId="2" borderId="1" xfId="0" applyFont="1" applyFill="1" applyBorder="1" applyProtection="1"/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3" borderId="4" xfId="0" applyFont="1" applyFill="1" applyBorder="1" applyProtection="1"/>
    <xf numFmtId="3" fontId="0" fillId="3" borderId="5" xfId="0" applyNumberFormat="1" applyFill="1" applyBorder="1" applyProtection="1"/>
    <xf numFmtId="3" fontId="0" fillId="3" borderId="6" xfId="0" applyNumberFormat="1" applyFill="1" applyBorder="1" applyProtection="1"/>
    <xf numFmtId="3" fontId="3" fillId="3" borderId="4" xfId="2" applyFill="1" applyBorder="1" applyProtection="1"/>
    <xf numFmtId="0" fontId="6" fillId="2" borderId="7" xfId="0" applyFont="1" applyFill="1" applyBorder="1" applyProtection="1"/>
    <xf numFmtId="3" fontId="0" fillId="2" borderId="8" xfId="0" applyNumberFormat="1" applyFill="1" applyBorder="1" applyProtection="1"/>
    <xf numFmtId="3" fontId="0" fillId="2" borderId="0" xfId="0" applyNumberFormat="1" applyFill="1" applyBorder="1" applyProtection="1"/>
    <xf numFmtId="3" fontId="3" fillId="2" borderId="7" xfId="2" applyBorder="1" applyProtection="1"/>
    <xf numFmtId="0" fontId="6" fillId="3" borderId="7" xfId="0" applyFont="1" applyFill="1" applyBorder="1" applyProtection="1"/>
    <xf numFmtId="3" fontId="0" fillId="3" borderId="8" xfId="0" applyNumberFormat="1" applyFill="1" applyBorder="1" applyProtection="1"/>
    <xf numFmtId="3" fontId="0" fillId="3" borderId="0" xfId="0" applyNumberFormat="1" applyFill="1" applyBorder="1" applyProtection="1"/>
    <xf numFmtId="3" fontId="3" fillId="3" borderId="7" xfId="2" applyFill="1" applyBorder="1" applyProtection="1"/>
    <xf numFmtId="0" fontId="6" fillId="0" borderId="7" xfId="0" applyFont="1" applyFill="1" applyBorder="1" applyProtection="1"/>
    <xf numFmtId="3" fontId="0" fillId="0" borderId="8" xfId="0" applyNumberFormat="1" applyFill="1" applyBorder="1" applyProtection="1"/>
    <xf numFmtId="3" fontId="0" fillId="0" borderId="0" xfId="0" applyNumberFormat="1" applyFill="1" applyBorder="1" applyProtection="1"/>
    <xf numFmtId="3" fontId="3" fillId="0" borderId="7" xfId="2" applyFill="1" applyBorder="1" applyProtection="1"/>
    <xf numFmtId="0" fontId="6" fillId="4" borderId="7" xfId="0" applyFont="1" applyFill="1" applyBorder="1" applyProtection="1"/>
    <xf numFmtId="3" fontId="0" fillId="4" borderId="8" xfId="0" applyNumberFormat="1" applyFill="1" applyBorder="1" applyProtection="1"/>
    <xf numFmtId="3" fontId="0" fillId="4" borderId="0" xfId="0" applyNumberFormat="1" applyFill="1" applyBorder="1" applyProtection="1"/>
    <xf numFmtId="3" fontId="3" fillId="4" borderId="7" xfId="2" applyFill="1" applyBorder="1" applyProtection="1"/>
    <xf numFmtId="0" fontId="6" fillId="4" borderId="9" xfId="0" applyFont="1" applyFill="1" applyBorder="1" applyProtection="1"/>
    <xf numFmtId="3" fontId="0" fillId="4" borderId="10" xfId="0" applyNumberFormat="1" applyFill="1" applyBorder="1" applyProtection="1"/>
    <xf numFmtId="3" fontId="0" fillId="4" borderId="11" xfId="0" applyNumberFormat="1" applyFill="1" applyBorder="1" applyProtection="1"/>
    <xf numFmtId="3" fontId="3" fillId="4" borderId="12" xfId="2" applyFill="1" applyBorder="1" applyProtection="1"/>
    <xf numFmtId="3" fontId="6" fillId="2" borderId="13" xfId="2" applyFont="1" applyBorder="1" applyProtection="1"/>
    <xf numFmtId="3" fontId="6" fillId="2" borderId="14" xfId="2" applyFont="1" applyBorder="1" applyProtection="1"/>
    <xf numFmtId="3" fontId="6" fillId="2" borderId="9" xfId="2" applyFont="1" applyBorder="1" applyProtection="1"/>
    <xf numFmtId="0" fontId="7" fillId="2" borderId="1" xfId="0" applyFont="1" applyFill="1" applyBorder="1" applyProtection="1"/>
    <xf numFmtId="9" fontId="1" fillId="2" borderId="2" xfId="3" applyFill="1" applyBorder="1" applyProtection="1"/>
    <xf numFmtId="9" fontId="1" fillId="2" borderId="3" xfId="3" applyFill="1" applyBorder="1" applyProtection="1"/>
    <xf numFmtId="9" fontId="6" fillId="2" borderId="1" xfId="3" applyFont="1" applyFill="1" applyBorder="1" applyProtection="1"/>
    <xf numFmtId="9" fontId="1" fillId="2" borderId="2" xfId="3" applyNumberFormat="1" applyFill="1" applyBorder="1" applyProtection="1"/>
    <xf numFmtId="0" fontId="6" fillId="0" borderId="9" xfId="0" applyFont="1" applyFill="1" applyBorder="1" applyProtection="1"/>
    <xf numFmtId="3" fontId="0" fillId="0" borderId="10" xfId="0" applyNumberFormat="1" applyFill="1" applyBorder="1" applyProtection="1"/>
    <xf numFmtId="3" fontId="3" fillId="0" borderId="12" xfId="2" applyFill="1" applyBorder="1" applyProtection="1"/>
    <xf numFmtId="172" fontId="3" fillId="2" borderId="2" xfId="3" applyNumberFormat="1" applyFont="1" applyFill="1" applyBorder="1" applyProtection="1"/>
    <xf numFmtId="172" fontId="1" fillId="2" borderId="2" xfId="3" applyNumberFormat="1" applyFill="1" applyBorder="1" applyProtection="1"/>
    <xf numFmtId="172" fontId="1" fillId="2" borderId="3" xfId="3" applyNumberFormat="1" applyFill="1" applyBorder="1" applyProtection="1"/>
    <xf numFmtId="172" fontId="6" fillId="2" borderId="1" xfId="3" applyNumberFormat="1" applyFont="1" applyFill="1" applyBorder="1" applyProtection="1"/>
    <xf numFmtId="3" fontId="0" fillId="3" borderId="15" xfId="0" applyNumberFormat="1" applyFill="1" applyBorder="1" applyProtection="1"/>
    <xf numFmtId="3" fontId="0" fillId="2" borderId="15" xfId="0" applyNumberFormat="1" applyFill="1" applyBorder="1" applyProtection="1"/>
    <xf numFmtId="9" fontId="0" fillId="2" borderId="3" xfId="3" applyFont="1" applyFill="1" applyBorder="1" applyProtection="1"/>
    <xf numFmtId="9" fontId="0" fillId="2" borderId="16" xfId="3" applyFont="1" applyFill="1" applyBorder="1" applyProtection="1"/>
    <xf numFmtId="9" fontId="0" fillId="2" borderId="2" xfId="3" applyFont="1" applyFill="1" applyBorder="1" applyProtection="1"/>
    <xf numFmtId="9" fontId="0" fillId="0" borderId="3" xfId="0" applyNumberFormat="1" applyBorder="1" applyProtection="1"/>
    <xf numFmtId="9" fontId="0" fillId="0" borderId="16" xfId="0" applyNumberFormat="1" applyBorder="1" applyProtection="1"/>
    <xf numFmtId="0" fontId="6" fillId="5" borderId="17" xfId="0" applyFont="1" applyFill="1" applyBorder="1" applyProtection="1"/>
    <xf numFmtId="0" fontId="6" fillId="6" borderId="4" xfId="0" applyFont="1" applyFill="1" applyBorder="1" applyProtection="1"/>
    <xf numFmtId="3" fontId="8" fillId="6" borderId="0" xfId="2" applyFont="1" applyFill="1" applyBorder="1" applyAlignment="1"/>
    <xf numFmtId="0" fontId="6" fillId="6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3" fontId="0" fillId="6" borderId="6" xfId="0" applyNumberFormat="1" applyFill="1" applyBorder="1" applyProtection="1"/>
    <xf numFmtId="3" fontId="2" fillId="2" borderId="14" xfId="2" applyFont="1" applyBorder="1"/>
    <xf numFmtId="3" fontId="0" fillId="0" borderId="11" xfId="2" applyFont="1" applyFill="1" applyBorder="1" applyAlignment="1"/>
    <xf numFmtId="0" fontId="2" fillId="0" borderId="9" xfId="0" applyFont="1" applyFill="1" applyBorder="1" applyAlignment="1">
      <alignment horizontal="right" indent="1"/>
    </xf>
    <xf numFmtId="3" fontId="0" fillId="6" borderId="5" xfId="0" applyNumberFormat="1" applyFill="1" applyBorder="1" applyProtection="1"/>
    <xf numFmtId="3" fontId="0" fillId="0" borderId="8" xfId="2" applyFont="1" applyFill="1" applyBorder="1" applyAlignment="1"/>
    <xf numFmtId="3" fontId="8" fillId="6" borderId="8" xfId="2" applyFont="1" applyFill="1" applyBorder="1" applyAlignment="1"/>
    <xf numFmtId="3" fontId="0" fillId="0" borderId="10" xfId="2" applyFont="1" applyFill="1" applyBorder="1" applyAlignment="1"/>
    <xf numFmtId="3" fontId="2" fillId="2" borderId="13" xfId="2" applyFont="1" applyBorder="1"/>
    <xf numFmtId="3" fontId="8" fillId="6" borderId="4" xfId="2" applyFont="1" applyFill="1" applyBorder="1" applyAlignment="1"/>
    <xf numFmtId="3" fontId="0" fillId="0" borderId="7" xfId="2" applyFont="1" applyFill="1" applyBorder="1" applyAlignment="1"/>
    <xf numFmtId="3" fontId="8" fillId="6" borderId="7" xfId="2" applyFont="1" applyFill="1" applyBorder="1" applyAlignment="1"/>
    <xf numFmtId="3" fontId="0" fillId="0" borderId="12" xfId="2" applyFont="1" applyFill="1" applyBorder="1" applyAlignment="1"/>
    <xf numFmtId="3" fontId="2" fillId="2" borderId="9" xfId="2" applyFont="1" applyBorder="1"/>
    <xf numFmtId="3" fontId="0" fillId="4" borderId="18" xfId="0" applyNumberFormat="1" applyFill="1" applyBorder="1" applyProtection="1"/>
    <xf numFmtId="3" fontId="0" fillId="0" borderId="18" xfId="0" applyNumberFormat="1" applyFill="1" applyBorder="1" applyProtection="1"/>
    <xf numFmtId="9" fontId="6" fillId="0" borderId="1" xfId="0" applyNumberFormat="1" applyFont="1" applyBorder="1" applyProtection="1"/>
    <xf numFmtId="9" fontId="1" fillId="2" borderId="3" xfId="3" applyNumberFormat="1" applyFill="1" applyBorder="1" applyProtection="1"/>
    <xf numFmtId="9" fontId="6" fillId="2" borderId="1" xfId="3" applyNumberFormat="1" applyFont="1" applyFill="1" applyBorder="1" applyProtection="1"/>
    <xf numFmtId="3" fontId="7" fillId="0" borderId="0" xfId="0" applyNumberFormat="1" applyFont="1" applyFill="1" applyBorder="1" applyAlignment="1" applyProtection="1"/>
    <xf numFmtId="3" fontId="0" fillId="3" borderId="19" xfId="0" applyNumberFormat="1" applyFill="1" applyBorder="1" applyProtection="1"/>
    <xf numFmtId="3" fontId="0" fillId="2" borderId="20" xfId="0" applyNumberFormat="1" applyFill="1" applyBorder="1" applyProtection="1"/>
    <xf numFmtId="3" fontId="0" fillId="3" borderId="20" xfId="0" applyNumberFormat="1" applyFill="1" applyBorder="1" applyProtection="1"/>
    <xf numFmtId="3" fontId="0" fillId="0" borderId="20" xfId="0" applyNumberFormat="1" applyFill="1" applyBorder="1" applyAlignment="1" applyProtection="1"/>
    <xf numFmtId="3" fontId="0" fillId="4" borderId="20" xfId="0" applyNumberFormat="1" applyFill="1" applyBorder="1" applyProtection="1"/>
    <xf numFmtId="3" fontId="0" fillId="0" borderId="20" xfId="0" applyNumberFormat="1" applyFill="1" applyBorder="1" applyProtection="1"/>
    <xf numFmtId="3" fontId="0" fillId="0" borderId="8" xfId="0" applyNumberFormat="1" applyFill="1" applyBorder="1" applyAlignment="1" applyProtection="1"/>
    <xf numFmtId="3" fontId="0" fillId="3" borderId="21" xfId="0" applyNumberFormat="1" applyFill="1" applyBorder="1" applyProtection="1"/>
    <xf numFmtId="3" fontId="0" fillId="0" borderId="15" xfId="0" applyNumberFormat="1" applyFill="1" applyBorder="1" applyAlignment="1" applyProtection="1"/>
    <xf numFmtId="3" fontId="0" fillId="4" borderId="15" xfId="0" applyNumberFormat="1" applyFill="1" applyBorder="1" applyProtection="1"/>
    <xf numFmtId="3" fontId="0" fillId="0" borderId="15" xfId="0" applyNumberFormat="1" applyFill="1" applyBorder="1" applyProtection="1"/>
    <xf numFmtId="3" fontId="0" fillId="0" borderId="22" xfId="0" applyNumberFormat="1" applyFill="1" applyBorder="1" applyProtection="1"/>
    <xf numFmtId="0" fontId="6" fillId="6" borderId="7" xfId="0" applyFont="1" applyFill="1" applyBorder="1" applyProtection="1"/>
    <xf numFmtId="3" fontId="0" fillId="6" borderId="20" xfId="0" applyNumberFormat="1" applyFill="1" applyBorder="1" applyProtection="1"/>
    <xf numFmtId="3" fontId="0" fillId="6" borderId="8" xfId="0" applyNumberFormat="1" applyFill="1" applyBorder="1" applyProtection="1"/>
    <xf numFmtId="3" fontId="0" fillId="6" borderId="15" xfId="0" applyNumberFormat="1" applyFill="1" applyBorder="1" applyProtection="1"/>
    <xf numFmtId="3" fontId="0" fillId="6" borderId="0" xfId="0" applyNumberFormat="1" applyFill="1" applyBorder="1" applyProtection="1"/>
    <xf numFmtId="3" fontId="3" fillId="6" borderId="7" xfId="2" applyFill="1" applyBorder="1" applyProtection="1"/>
    <xf numFmtId="0" fontId="6" fillId="6" borderId="9" xfId="0" applyFont="1" applyFill="1" applyBorder="1" applyProtection="1"/>
    <xf numFmtId="3" fontId="0" fillId="6" borderId="18" xfId="0" applyNumberFormat="1" applyFill="1" applyBorder="1" applyProtection="1"/>
    <xf numFmtId="3" fontId="0" fillId="6" borderId="10" xfId="0" applyNumberFormat="1" applyFill="1" applyBorder="1" applyProtection="1"/>
    <xf numFmtId="3" fontId="0" fillId="6" borderId="22" xfId="0" applyNumberFormat="1" applyFill="1" applyBorder="1" applyProtection="1"/>
    <xf numFmtId="3" fontId="0" fillId="6" borderId="11" xfId="0" applyNumberFormat="1" applyFill="1" applyBorder="1" applyProtection="1"/>
    <xf numFmtId="3" fontId="3" fillId="6" borderId="12" xfId="2" applyFill="1" applyBorder="1" applyProtection="1"/>
    <xf numFmtId="3" fontId="7" fillId="0" borderId="23" xfId="0" applyNumberFormat="1" applyFont="1" applyFill="1" applyBorder="1" applyAlignment="1" applyProtection="1"/>
    <xf numFmtId="3" fontId="0" fillId="0" borderId="24" xfId="0" applyNumberFormat="1" applyFill="1" applyBorder="1" applyProtection="1"/>
    <xf numFmtId="9" fontId="3" fillId="2" borderId="2" xfId="3" applyNumberFormat="1" applyFont="1" applyFill="1" applyBorder="1" applyProtection="1"/>
    <xf numFmtId="3" fontId="8" fillId="0" borderId="0" xfId="2" applyFont="1" applyFill="1" applyBorder="1" applyAlignment="1"/>
    <xf numFmtId="3" fontId="8" fillId="0" borderId="7" xfId="2" applyFont="1" applyFill="1" applyBorder="1" applyAlignment="1"/>
    <xf numFmtId="3" fontId="8" fillId="0" borderId="8" xfId="2" applyFont="1" applyFill="1" applyBorder="1" applyAlignment="1"/>
    <xf numFmtId="3" fontId="9" fillId="6" borderId="8" xfId="2" applyFont="1" applyFill="1" applyBorder="1" applyAlignment="1"/>
    <xf numFmtId="3" fontId="9" fillId="6" borderId="0" xfId="2" applyFont="1" applyFill="1" applyBorder="1" applyAlignment="1"/>
    <xf numFmtId="3" fontId="9" fillId="6" borderId="7" xfId="2" applyFont="1" applyFill="1" applyBorder="1" applyAlignment="1"/>
    <xf numFmtId="0" fontId="6" fillId="6" borderId="9" xfId="0" applyFont="1" applyFill="1" applyBorder="1" applyAlignment="1">
      <alignment horizontal="left"/>
    </xf>
    <xf numFmtId="3" fontId="9" fillId="6" borderId="10" xfId="2" applyFont="1" applyFill="1" applyBorder="1" applyAlignment="1"/>
    <xf numFmtId="3" fontId="9" fillId="6" borderId="12" xfId="2" applyFont="1" applyFill="1" applyBorder="1" applyAlignment="1"/>
    <xf numFmtId="0" fontId="2" fillId="5" borderId="17" xfId="0" applyFont="1" applyFill="1" applyBorder="1" applyProtection="1"/>
    <xf numFmtId="3" fontId="9" fillId="6" borderId="25" xfId="2" applyFont="1" applyFill="1" applyBorder="1" applyAlignment="1"/>
    <xf numFmtId="0" fontId="5" fillId="2" borderId="0" xfId="0" applyFont="1" applyFill="1" applyBorder="1" applyAlignment="1" applyProtection="1">
      <alignment horizontal="center"/>
    </xf>
    <xf numFmtId="3" fontId="0" fillId="5" borderId="26" xfId="0" applyNumberFormat="1" applyFill="1" applyBorder="1" applyAlignment="1" applyProtection="1">
      <alignment horizontal="center"/>
    </xf>
    <xf numFmtId="3" fontId="0" fillId="5" borderId="27" xfId="0" applyNumberFormat="1" applyFill="1" applyBorder="1" applyAlignment="1" applyProtection="1">
      <alignment horizontal="center"/>
    </xf>
    <xf numFmtId="3" fontId="0" fillId="7" borderId="28" xfId="0" applyNumberFormat="1" applyFill="1" applyBorder="1" applyAlignment="1" applyProtection="1">
      <alignment horizontal="center"/>
    </xf>
    <xf numFmtId="3" fontId="0" fillId="7" borderId="26" xfId="0" applyNumberFormat="1" applyFill="1" applyBorder="1" applyAlignment="1" applyProtection="1">
      <alignment horizontal="center"/>
    </xf>
    <xf numFmtId="3" fontId="0" fillId="7" borderId="29" xfId="0" applyNumberForma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0" fillId="0" borderId="0" xfId="0" applyNumberFormat="1"/>
    <xf numFmtId="175" fontId="0" fillId="0" borderId="0" xfId="1" applyNumberFormat="1" applyFont="1"/>
    <xf numFmtId="9" fontId="2" fillId="2" borderId="2" xfId="3" applyNumberFormat="1" applyFont="1" applyFill="1" applyBorder="1" applyProtection="1"/>
    <xf numFmtId="0" fontId="2" fillId="0" borderId="0" xfId="0" applyFont="1"/>
  </cellXfs>
  <cellStyles count="4">
    <cellStyle name="Comma" xfId="1" builtinId="3"/>
    <cellStyle name="Comma0" xfId="2"/>
    <cellStyle name="Normal" xfId="0" builtinId="0"/>
    <cellStyle name="Percent" xfId="3" builtinId="5"/>
  </cellStyles>
  <dxfs count="6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2005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'2005 - 2015'!$R$45:$AC$45</c:f>
              <c:numCache>
                <c:formatCode>_(* #,##0_);_(* \(#,##0\);_(* "-"??_);_(@_)</c:formatCode>
                <c:ptCount val="12"/>
                <c:pt idx="0">
                  <c:v>392461.0</c:v>
                </c:pt>
                <c:pt idx="1">
                  <c:v>289092.0</c:v>
                </c:pt>
                <c:pt idx="2">
                  <c:v>316867.0</c:v>
                </c:pt>
                <c:pt idx="3">
                  <c:v>66806.0</c:v>
                </c:pt>
                <c:pt idx="4">
                  <c:v>30855.0</c:v>
                </c:pt>
                <c:pt idx="5">
                  <c:v>44522.0</c:v>
                </c:pt>
                <c:pt idx="6">
                  <c:v>75678.0</c:v>
                </c:pt>
                <c:pt idx="7">
                  <c:v>144706.0</c:v>
                </c:pt>
                <c:pt idx="8">
                  <c:v>40832.0</c:v>
                </c:pt>
                <c:pt idx="9">
                  <c:v>32757.0</c:v>
                </c:pt>
                <c:pt idx="10">
                  <c:v>37752.0</c:v>
                </c:pt>
                <c:pt idx="11">
                  <c:v>224417.0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'2005 - 2015'!$R$46:$AC$46</c:f>
              <c:numCache>
                <c:formatCode>_(* #,##0_);_(* \(#,##0\);_(* "-"??_);_(@_)</c:formatCode>
                <c:ptCount val="12"/>
                <c:pt idx="0">
                  <c:v>468953.0</c:v>
                </c:pt>
                <c:pt idx="1">
                  <c:v>297746.0</c:v>
                </c:pt>
                <c:pt idx="2">
                  <c:v>304015.0</c:v>
                </c:pt>
                <c:pt idx="3">
                  <c:v>90105.0</c:v>
                </c:pt>
                <c:pt idx="4">
                  <c:v>35473.0</c:v>
                </c:pt>
                <c:pt idx="5">
                  <c:v>56739.0</c:v>
                </c:pt>
                <c:pt idx="6">
                  <c:v>86849.0</c:v>
                </c:pt>
                <c:pt idx="7">
                  <c:v>146469.0</c:v>
                </c:pt>
                <c:pt idx="8">
                  <c:v>48201.0</c:v>
                </c:pt>
                <c:pt idx="9">
                  <c:v>40992.0</c:v>
                </c:pt>
                <c:pt idx="10">
                  <c:v>44123.0</c:v>
                </c:pt>
                <c:pt idx="11">
                  <c:v>244111.0</c:v>
                </c:pt>
              </c:numCache>
            </c:numRef>
          </c:val>
          <c:smooth val="0"/>
        </c:ser>
        <c:ser>
          <c:idx val="2"/>
          <c:order val="2"/>
          <c:tx>
            <c:v>2007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'2005 - 2015'!$R$47:$AC$47</c:f>
              <c:numCache>
                <c:formatCode>_(* #,##0_);_(* \(#,##0\);_(* "-"??_);_(@_)</c:formatCode>
                <c:ptCount val="12"/>
                <c:pt idx="0">
                  <c:v>483069.0</c:v>
                </c:pt>
                <c:pt idx="1">
                  <c:v>321872.0</c:v>
                </c:pt>
                <c:pt idx="2">
                  <c:v>312794.0</c:v>
                </c:pt>
                <c:pt idx="3">
                  <c:v>95750.0</c:v>
                </c:pt>
                <c:pt idx="4">
                  <c:v>14028.0</c:v>
                </c:pt>
                <c:pt idx="5">
                  <c:v>68761.0</c:v>
                </c:pt>
                <c:pt idx="6">
                  <c:v>98254.0</c:v>
                </c:pt>
                <c:pt idx="7">
                  <c:v>148382.0</c:v>
                </c:pt>
                <c:pt idx="8">
                  <c:v>54364.0</c:v>
                </c:pt>
                <c:pt idx="9">
                  <c:v>47118.0</c:v>
                </c:pt>
                <c:pt idx="10">
                  <c:v>60991.0</c:v>
                </c:pt>
                <c:pt idx="11">
                  <c:v>295496.0</c:v>
                </c:pt>
              </c:numCache>
            </c:numRef>
          </c:val>
          <c:smooth val="0"/>
        </c:ser>
        <c:ser>
          <c:idx val="3"/>
          <c:order val="3"/>
          <c:tx>
            <c:v>2008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'2005 - 2015'!$R$48:$AC$48</c:f>
              <c:numCache>
                <c:formatCode>_(* #,##0_);_(* \(#,##0\);_(* "-"??_);_(@_)</c:formatCode>
                <c:ptCount val="12"/>
                <c:pt idx="0">
                  <c:v>512063.0</c:v>
                </c:pt>
                <c:pt idx="1">
                  <c:v>380833.0</c:v>
                </c:pt>
                <c:pt idx="2">
                  <c:v>351325.0</c:v>
                </c:pt>
                <c:pt idx="3">
                  <c:v>83346.0</c:v>
                </c:pt>
                <c:pt idx="4">
                  <c:v>44179.0</c:v>
                </c:pt>
                <c:pt idx="5">
                  <c:v>73562.0</c:v>
                </c:pt>
                <c:pt idx="6">
                  <c:v>105006.0</c:v>
                </c:pt>
                <c:pt idx="7">
                  <c:v>151631.0</c:v>
                </c:pt>
                <c:pt idx="8">
                  <c:v>59218.0</c:v>
                </c:pt>
                <c:pt idx="9">
                  <c:v>52930.0</c:v>
                </c:pt>
                <c:pt idx="10">
                  <c:v>50554.0</c:v>
                </c:pt>
                <c:pt idx="11">
                  <c:v>263019.0</c:v>
                </c:pt>
              </c:numCache>
            </c:numRef>
          </c:val>
          <c:smooth val="0"/>
        </c:ser>
        <c:ser>
          <c:idx val="4"/>
          <c:order val="4"/>
          <c:tx>
            <c:v>2009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'2005 - 2015'!$R$49:$AC$49</c:f>
              <c:numCache>
                <c:formatCode>_(* #,##0_);_(* \(#,##0\);_(* "-"??_);_(@_)</c:formatCode>
                <c:ptCount val="12"/>
                <c:pt idx="0">
                  <c:v>467348.0</c:v>
                </c:pt>
                <c:pt idx="1">
                  <c:v>326389.0</c:v>
                </c:pt>
                <c:pt idx="2">
                  <c:v>279345.0</c:v>
                </c:pt>
                <c:pt idx="3">
                  <c:v>87328.0</c:v>
                </c:pt>
                <c:pt idx="4">
                  <c:v>41925.0</c:v>
                </c:pt>
                <c:pt idx="5">
                  <c:v>64684.0</c:v>
                </c:pt>
                <c:pt idx="6">
                  <c:v>111863.0</c:v>
                </c:pt>
                <c:pt idx="7">
                  <c:v>145223.0</c:v>
                </c:pt>
                <c:pt idx="8">
                  <c:v>58422.0</c:v>
                </c:pt>
                <c:pt idx="9">
                  <c:v>49446.0</c:v>
                </c:pt>
                <c:pt idx="10">
                  <c:v>60532.0</c:v>
                </c:pt>
                <c:pt idx="11">
                  <c:v>224760.0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'2005 - 2015'!$R$50:$AC$50</c:f>
              <c:numCache>
                <c:formatCode>_(* #,##0_);_(* \(#,##0\);_(* "-"??_);_(@_)</c:formatCode>
                <c:ptCount val="12"/>
                <c:pt idx="0">
                  <c:v>423361.0</c:v>
                </c:pt>
                <c:pt idx="1">
                  <c:v>283067.0</c:v>
                </c:pt>
                <c:pt idx="2">
                  <c:v>273950.0</c:v>
                </c:pt>
                <c:pt idx="3">
                  <c:v>100771.0</c:v>
                </c:pt>
                <c:pt idx="4">
                  <c:v>48102.0</c:v>
                </c:pt>
                <c:pt idx="5">
                  <c:v>64037.0</c:v>
                </c:pt>
                <c:pt idx="6">
                  <c:v>100999.0</c:v>
                </c:pt>
                <c:pt idx="7">
                  <c:v>151075.0</c:v>
                </c:pt>
                <c:pt idx="8">
                  <c:v>60316.0</c:v>
                </c:pt>
                <c:pt idx="9">
                  <c:v>49012.0</c:v>
                </c:pt>
                <c:pt idx="10">
                  <c:v>64272.0</c:v>
                </c:pt>
                <c:pt idx="11">
                  <c:v>254773.0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'2005 - 2015'!$R$51:$AC$51</c:f>
              <c:numCache>
                <c:formatCode>_(* #,##0_);_(* \(#,##0\);_(* "-"??_);_(@_)</c:formatCode>
                <c:ptCount val="12"/>
                <c:pt idx="0">
                  <c:v>402406.0</c:v>
                </c:pt>
                <c:pt idx="1">
                  <c:v>275444.0</c:v>
                </c:pt>
                <c:pt idx="2">
                  <c:v>261287.0</c:v>
                </c:pt>
                <c:pt idx="3">
                  <c:v>86360.0</c:v>
                </c:pt>
                <c:pt idx="4">
                  <c:v>57113.0</c:v>
                </c:pt>
                <c:pt idx="5">
                  <c:v>85798.0</c:v>
                </c:pt>
                <c:pt idx="6">
                  <c:v>121447.0</c:v>
                </c:pt>
                <c:pt idx="7">
                  <c:v>118857.0</c:v>
                </c:pt>
                <c:pt idx="8">
                  <c:v>71003.0</c:v>
                </c:pt>
                <c:pt idx="9">
                  <c:v>63130.0</c:v>
                </c:pt>
                <c:pt idx="10">
                  <c:v>59393.0</c:v>
                </c:pt>
                <c:pt idx="11">
                  <c:v>202976.0</c:v>
                </c:pt>
              </c:numCache>
            </c:numRef>
          </c:val>
          <c:smooth val="0"/>
        </c:ser>
        <c:ser>
          <c:idx val="7"/>
          <c:order val="7"/>
          <c:tx>
            <c:v>2012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'2005 - 2015'!$R$52:$AC$52</c:f>
              <c:numCache>
                <c:formatCode>_(* #,##0_);_(* \(#,##0\);_(* "-"??_);_(@_)</c:formatCode>
                <c:ptCount val="12"/>
                <c:pt idx="0">
                  <c:v>375566.0</c:v>
                </c:pt>
                <c:pt idx="1">
                  <c:v>271989.0</c:v>
                </c:pt>
                <c:pt idx="2">
                  <c:v>262690.0</c:v>
                </c:pt>
                <c:pt idx="3">
                  <c:v>80724.0</c:v>
                </c:pt>
                <c:pt idx="4">
                  <c:v>51014.0</c:v>
                </c:pt>
                <c:pt idx="5">
                  <c:v>91909.0</c:v>
                </c:pt>
                <c:pt idx="6">
                  <c:v>129954.0</c:v>
                </c:pt>
                <c:pt idx="7">
                  <c:v>119347.0</c:v>
                </c:pt>
                <c:pt idx="8">
                  <c:v>78925.0</c:v>
                </c:pt>
                <c:pt idx="9">
                  <c:v>58387.0</c:v>
                </c:pt>
                <c:pt idx="10">
                  <c:v>59740.0</c:v>
                </c:pt>
                <c:pt idx="11">
                  <c:v>224552.0</c:v>
                </c:pt>
              </c:numCache>
            </c:numRef>
          </c:val>
          <c:smooth val="0"/>
        </c:ser>
        <c:ser>
          <c:idx val="8"/>
          <c:order val="8"/>
          <c:tx>
            <c:v>2013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'2005 - 2015'!$R$53:$AC$53</c:f>
              <c:numCache>
                <c:formatCode>_(* #,##0_);_(* \(#,##0\);_(* "-"??_);_(@_)</c:formatCode>
                <c:ptCount val="12"/>
                <c:pt idx="0">
                  <c:v>417790.0</c:v>
                </c:pt>
                <c:pt idx="1">
                  <c:v>279347.0</c:v>
                </c:pt>
                <c:pt idx="2">
                  <c:v>266106.0</c:v>
                </c:pt>
                <c:pt idx="3">
                  <c:v>86265.0</c:v>
                </c:pt>
                <c:pt idx="4">
                  <c:v>52942.0</c:v>
                </c:pt>
                <c:pt idx="5">
                  <c:v>89152.0</c:v>
                </c:pt>
                <c:pt idx="6">
                  <c:v>123421.0</c:v>
                </c:pt>
                <c:pt idx="7">
                  <c:v>134905.0</c:v>
                </c:pt>
                <c:pt idx="8">
                  <c:v>67251.0</c:v>
                </c:pt>
                <c:pt idx="9">
                  <c:v>59747.0</c:v>
                </c:pt>
                <c:pt idx="10">
                  <c:v>55974.0</c:v>
                </c:pt>
                <c:pt idx="11">
                  <c:v>209163.0</c:v>
                </c:pt>
              </c:numCache>
            </c:numRef>
          </c:val>
          <c:smooth val="0"/>
        </c:ser>
        <c:ser>
          <c:idx val="9"/>
          <c:order val="9"/>
          <c:tx>
            <c:v>2014</c:v>
          </c:tx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'2005 - 2015'!$R$54:$AC$54</c:f>
              <c:numCache>
                <c:formatCode>_(* #,##0_);_(* \(#,##0\);_(* "-"??_);_(@_)</c:formatCode>
                <c:ptCount val="12"/>
                <c:pt idx="0">
                  <c:v>402406.0</c:v>
                </c:pt>
                <c:pt idx="1">
                  <c:v>275444.0</c:v>
                </c:pt>
                <c:pt idx="2">
                  <c:v>261287.0</c:v>
                </c:pt>
                <c:pt idx="3">
                  <c:v>86360.0</c:v>
                </c:pt>
                <c:pt idx="4">
                  <c:v>57113.0</c:v>
                </c:pt>
                <c:pt idx="5">
                  <c:v>85798.0</c:v>
                </c:pt>
                <c:pt idx="6">
                  <c:v>121447.0</c:v>
                </c:pt>
                <c:pt idx="7">
                  <c:v>118857.0</c:v>
                </c:pt>
                <c:pt idx="8">
                  <c:v>71003.0</c:v>
                </c:pt>
                <c:pt idx="9">
                  <c:v>63130.0</c:v>
                </c:pt>
                <c:pt idx="10">
                  <c:v>59393.0</c:v>
                </c:pt>
                <c:pt idx="11">
                  <c:v>202976.0</c:v>
                </c:pt>
              </c:numCache>
            </c:numRef>
          </c:val>
          <c:smooth val="0"/>
        </c:ser>
        <c:ser>
          <c:idx val="10"/>
          <c:order val="10"/>
          <c:tx>
            <c:v>2015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'2005 - 2015'!$R$44:$AC$44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'2005 - 2015'!$R$55:$AC$55</c:f>
              <c:numCache>
                <c:formatCode>_(* #,##0_);_(* \(#,##0\);_(* "-"??_);_(@_)</c:formatCode>
                <c:ptCount val="12"/>
                <c:pt idx="0">
                  <c:v>375566.0</c:v>
                </c:pt>
                <c:pt idx="1">
                  <c:v>271989.0</c:v>
                </c:pt>
                <c:pt idx="2">
                  <c:v>262690.0</c:v>
                </c:pt>
                <c:pt idx="3">
                  <c:v>80724.0</c:v>
                </c:pt>
                <c:pt idx="4">
                  <c:v>51014.0</c:v>
                </c:pt>
                <c:pt idx="5">
                  <c:v>91909.0</c:v>
                </c:pt>
                <c:pt idx="6">
                  <c:v>129954.0</c:v>
                </c:pt>
                <c:pt idx="7">
                  <c:v>119347.0</c:v>
                </c:pt>
                <c:pt idx="8">
                  <c:v>78925.0</c:v>
                </c:pt>
                <c:pt idx="9">
                  <c:v>58387.0</c:v>
                </c:pt>
                <c:pt idx="10">
                  <c:v>59740.0</c:v>
                </c:pt>
                <c:pt idx="11">
                  <c:v>224552.0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820008"/>
        <c:axId val="2132880952"/>
      </c:lineChart>
      <c:catAx>
        <c:axId val="21328200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880952"/>
        <c:crosses val="autoZero"/>
        <c:auto val="1"/>
        <c:lblAlgn val="ctr"/>
        <c:lblOffset val="100"/>
        <c:noMultiLvlLbl val="0"/>
      </c:catAx>
      <c:valAx>
        <c:axId val="21328809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132820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63</xdr:row>
      <xdr:rowOff>0</xdr:rowOff>
    </xdr:from>
    <xdr:to>
      <xdr:col>23</xdr:col>
      <xdr:colOff>457200</xdr:colOff>
      <xdr:row>101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T56"/>
  <sheetViews>
    <sheetView topLeftCell="AT1" workbookViewId="0">
      <selection activeCell="AU3" sqref="AU3:BH40"/>
    </sheetView>
  </sheetViews>
  <sheetFormatPr baseColWidth="10" defaultColWidth="8.83203125" defaultRowHeight="12" x14ac:dyDescent="0"/>
  <cols>
    <col min="2" max="2" width="23.33203125" customWidth="1"/>
    <col min="3" max="3" width="8" customWidth="1"/>
    <col min="4" max="14" width="7.6640625" customWidth="1"/>
    <col min="17" max="17" width="23.33203125" customWidth="1"/>
    <col min="18" max="19" width="8.83203125" customWidth="1"/>
    <col min="20" max="20" width="9" customWidth="1"/>
    <col min="21" max="21" width="8.5" bestFit="1" customWidth="1"/>
    <col min="22" max="23" width="7.6640625" customWidth="1"/>
    <col min="24" max="25" width="8.5" bestFit="1" customWidth="1"/>
    <col min="26" max="28" width="7.6640625" customWidth="1"/>
    <col min="29" max="29" width="8.5" bestFit="1" customWidth="1"/>
    <col min="32" max="32" width="23.33203125" customWidth="1"/>
    <col min="33" max="33" width="8.83203125" customWidth="1"/>
    <col min="34" max="44" width="7.6640625" customWidth="1"/>
    <col min="45" max="45" width="9.1640625" customWidth="1"/>
    <col min="47" max="47" width="23.33203125" customWidth="1"/>
    <col min="48" max="48" width="8.83203125" customWidth="1"/>
    <col min="49" max="59" width="7.6640625" customWidth="1"/>
  </cols>
  <sheetData>
    <row r="1" spans="2:72" ht="18">
      <c r="B1" s="123" t="s">
        <v>36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Q1" s="123" t="s">
        <v>36</v>
      </c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F1" s="123" t="s">
        <v>36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U1" s="123" t="s">
        <v>36</v>
      </c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</row>
    <row r="2" spans="2:72" ht="16" thickBot="1">
      <c r="B2" s="117" t="s">
        <v>37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Q2" s="117" t="s">
        <v>37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F2" s="117" t="s">
        <v>37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U2" s="117" t="s">
        <v>37</v>
      </c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</row>
    <row r="3" spans="2:72" ht="13" thickBot="1">
      <c r="B3" s="3" t="s">
        <v>20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5" t="s">
        <v>11</v>
      </c>
      <c r="O3" s="6" t="s">
        <v>23</v>
      </c>
      <c r="Q3" s="3" t="s">
        <v>22</v>
      </c>
      <c r="R3" s="4" t="s">
        <v>0</v>
      </c>
      <c r="S3" s="4" t="s">
        <v>1</v>
      </c>
      <c r="T3" s="4" t="s">
        <v>2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8</v>
      </c>
      <c r="AA3" s="4" t="s">
        <v>9</v>
      </c>
      <c r="AB3" s="4" t="s">
        <v>10</v>
      </c>
      <c r="AC3" s="5" t="s">
        <v>11</v>
      </c>
      <c r="AD3" s="6" t="s">
        <v>23</v>
      </c>
      <c r="AF3" s="3" t="s">
        <v>38</v>
      </c>
      <c r="AG3" s="4" t="s">
        <v>0</v>
      </c>
      <c r="AH3" s="4" t="s">
        <v>1</v>
      </c>
      <c r="AI3" s="4" t="s">
        <v>2</v>
      </c>
      <c r="AJ3" s="4" t="s">
        <v>3</v>
      </c>
      <c r="AK3" s="4" t="s">
        <v>4</v>
      </c>
      <c r="AL3" s="4" t="s">
        <v>5</v>
      </c>
      <c r="AM3" s="4" t="s">
        <v>6</v>
      </c>
      <c r="AN3" s="4" t="s">
        <v>7</v>
      </c>
      <c r="AO3" s="4" t="s">
        <v>8</v>
      </c>
      <c r="AP3" s="4" t="s">
        <v>9</v>
      </c>
      <c r="AQ3" s="4" t="s">
        <v>10</v>
      </c>
      <c r="AR3" s="5" t="s">
        <v>11</v>
      </c>
      <c r="AS3" s="6" t="s">
        <v>23</v>
      </c>
      <c r="AU3" s="3" t="s">
        <v>44</v>
      </c>
      <c r="AV3" s="4" t="s">
        <v>0</v>
      </c>
      <c r="AW3" s="4" t="s">
        <v>1</v>
      </c>
      <c r="AX3" s="4" t="s">
        <v>2</v>
      </c>
      <c r="AY3" s="4" t="s">
        <v>3</v>
      </c>
      <c r="AZ3" s="4" t="s">
        <v>4</v>
      </c>
      <c r="BA3" s="4" t="s">
        <v>5</v>
      </c>
      <c r="BB3" s="4" t="s">
        <v>6</v>
      </c>
      <c r="BC3" s="4" t="s">
        <v>7</v>
      </c>
      <c r="BD3" s="4" t="s">
        <v>8</v>
      </c>
      <c r="BE3" s="4" t="s">
        <v>9</v>
      </c>
      <c r="BF3" s="4" t="s">
        <v>10</v>
      </c>
      <c r="BG3" s="5" t="s">
        <v>11</v>
      </c>
      <c r="BH3" s="6" t="s">
        <v>23</v>
      </c>
    </row>
    <row r="4" spans="2:72">
      <c r="B4" s="54" t="s">
        <v>24</v>
      </c>
      <c r="C4" s="63">
        <v>185973</v>
      </c>
      <c r="D4" s="63">
        <v>178410</v>
      </c>
      <c r="E4" s="63">
        <v>204383</v>
      </c>
      <c r="F4" s="63">
        <v>40690</v>
      </c>
      <c r="G4" s="63">
        <v>18301</v>
      </c>
      <c r="H4" s="63">
        <v>27033</v>
      </c>
      <c r="I4" s="63">
        <v>45171</v>
      </c>
      <c r="J4" s="63">
        <v>35268</v>
      </c>
      <c r="K4" s="63">
        <v>25418</v>
      </c>
      <c r="L4" s="63">
        <v>21813</v>
      </c>
      <c r="M4" s="63">
        <v>23130</v>
      </c>
      <c r="N4" s="59">
        <v>126927</v>
      </c>
      <c r="O4" s="68">
        <f t="shared" ref="O4:O12" si="0">SUM(C4:N4)</f>
        <v>932517</v>
      </c>
      <c r="Q4" s="7" t="s">
        <v>24</v>
      </c>
      <c r="R4" s="8">
        <v>227051</v>
      </c>
      <c r="S4" s="8">
        <v>212714</v>
      </c>
      <c r="T4" s="8">
        <v>193670</v>
      </c>
      <c r="U4" s="8">
        <v>39956</v>
      </c>
      <c r="V4" s="8">
        <v>22001</v>
      </c>
      <c r="W4" s="8">
        <v>35450</v>
      </c>
      <c r="X4" s="8">
        <v>49920</v>
      </c>
      <c r="Y4" s="8">
        <v>41075</v>
      </c>
      <c r="Z4" s="8">
        <v>28107</v>
      </c>
      <c r="AA4" s="8">
        <v>25116</v>
      </c>
      <c r="AB4" s="8">
        <v>24084</v>
      </c>
      <c r="AC4" s="9">
        <v>126424</v>
      </c>
      <c r="AD4" s="10">
        <f t="shared" ref="AD4:AD12" si="1">SUM(R4:AC4)</f>
        <v>1025568</v>
      </c>
      <c r="AF4" s="7" t="s">
        <v>24</v>
      </c>
      <c r="AG4" s="79">
        <v>206069</v>
      </c>
      <c r="AH4" s="8">
        <v>171345</v>
      </c>
      <c r="AI4" s="8">
        <v>159235</v>
      </c>
      <c r="AJ4" s="8">
        <v>44003</v>
      </c>
      <c r="AK4" s="8">
        <v>24103</v>
      </c>
      <c r="AL4" s="8">
        <v>33978</v>
      </c>
      <c r="AM4" s="8">
        <v>52637</v>
      </c>
      <c r="AN4" s="8">
        <v>39658</v>
      </c>
      <c r="AO4" s="8">
        <v>30556</v>
      </c>
      <c r="AP4" s="86">
        <v>26651</v>
      </c>
      <c r="AQ4" s="86">
        <v>28515</v>
      </c>
      <c r="AR4" s="9">
        <v>124545</v>
      </c>
      <c r="AS4" s="10">
        <f>SUM(AG4:AR4)</f>
        <v>941295</v>
      </c>
      <c r="AU4" s="7" t="s">
        <v>24</v>
      </c>
      <c r="AV4" s="79">
        <v>182632</v>
      </c>
      <c r="AW4" s="8">
        <v>148533</v>
      </c>
      <c r="AX4" s="8">
        <v>141499</v>
      </c>
      <c r="AY4" s="8">
        <v>43754</v>
      </c>
      <c r="AZ4" s="8">
        <v>25717</v>
      </c>
      <c r="BA4" s="8">
        <v>37732</v>
      </c>
      <c r="BB4" s="8">
        <v>55824</v>
      </c>
      <c r="BC4" s="8">
        <v>42503</v>
      </c>
      <c r="BD4" s="8">
        <v>33900</v>
      </c>
      <c r="BE4" s="86">
        <v>27827</v>
      </c>
      <c r="BF4" s="86">
        <v>27293</v>
      </c>
      <c r="BG4" s="9">
        <v>104966</v>
      </c>
      <c r="BH4" s="10">
        <f>SUM(AV4:BG4)</f>
        <v>872180</v>
      </c>
    </row>
    <row r="5" spans="2:72">
      <c r="B5" s="19" t="s">
        <v>13</v>
      </c>
      <c r="C5" s="64">
        <v>4047</v>
      </c>
      <c r="D5" s="64">
        <v>12305</v>
      </c>
      <c r="E5" s="64">
        <v>13478</v>
      </c>
      <c r="F5" s="64">
        <v>6102</v>
      </c>
      <c r="G5" s="64">
        <v>6603</v>
      </c>
      <c r="H5" s="64">
        <v>8888</v>
      </c>
      <c r="I5" s="64">
        <v>14391</v>
      </c>
      <c r="J5" s="64">
        <v>10011</v>
      </c>
      <c r="K5" s="64">
        <v>6778</v>
      </c>
      <c r="L5" s="64">
        <v>2887</v>
      </c>
      <c r="M5" s="64">
        <v>3614</v>
      </c>
      <c r="N5" s="1">
        <v>9950</v>
      </c>
      <c r="O5" s="69">
        <f t="shared" si="0"/>
        <v>99054</v>
      </c>
      <c r="Q5" s="11" t="s">
        <v>13</v>
      </c>
      <c r="R5" s="12">
        <v>6189</v>
      </c>
      <c r="S5" s="12">
        <v>6228</v>
      </c>
      <c r="T5" s="12">
        <v>9152</v>
      </c>
      <c r="U5" s="12">
        <v>2772</v>
      </c>
      <c r="V5" s="12">
        <v>3105</v>
      </c>
      <c r="W5" s="12">
        <v>8444</v>
      </c>
      <c r="X5" s="12">
        <v>9262</v>
      </c>
      <c r="Y5" s="12">
        <v>8446</v>
      </c>
      <c r="Z5" s="12">
        <v>5902</v>
      </c>
      <c r="AA5" s="12">
        <v>4355</v>
      </c>
      <c r="AB5" s="12">
        <v>2798</v>
      </c>
      <c r="AC5" s="13">
        <v>6475</v>
      </c>
      <c r="AD5" s="14">
        <f t="shared" si="1"/>
        <v>73128</v>
      </c>
      <c r="AF5" s="11" t="s">
        <v>13</v>
      </c>
      <c r="AG5" s="80">
        <v>7382</v>
      </c>
      <c r="AH5" s="12">
        <v>5533</v>
      </c>
      <c r="AI5" s="12">
        <v>7208</v>
      </c>
      <c r="AJ5" s="12">
        <v>2016</v>
      </c>
      <c r="AK5" s="12">
        <v>2909</v>
      </c>
      <c r="AL5" s="12">
        <v>2478</v>
      </c>
      <c r="AM5" s="12">
        <v>8091</v>
      </c>
      <c r="AN5" s="12">
        <v>8286</v>
      </c>
      <c r="AO5" s="12">
        <v>6199</v>
      </c>
      <c r="AP5" s="47">
        <v>5877</v>
      </c>
      <c r="AQ5" s="47">
        <v>3433</v>
      </c>
      <c r="AR5" s="13">
        <v>4490</v>
      </c>
      <c r="AS5" s="14">
        <f t="shared" ref="AS5:AS12" si="2">SUM(AG5:AR5)</f>
        <v>63902</v>
      </c>
      <c r="AU5" s="11" t="s">
        <v>13</v>
      </c>
      <c r="AV5" s="80">
        <v>5852</v>
      </c>
      <c r="AW5" s="12">
        <v>5387</v>
      </c>
      <c r="AX5" s="12">
        <v>6782</v>
      </c>
      <c r="AY5" s="12">
        <v>5293</v>
      </c>
      <c r="AZ5" s="12">
        <v>3756</v>
      </c>
      <c r="BA5" s="12">
        <v>7817</v>
      </c>
      <c r="BB5" s="12">
        <v>9088</v>
      </c>
      <c r="BC5" s="12">
        <v>8189</v>
      </c>
      <c r="BD5" s="12">
        <v>3896</v>
      </c>
      <c r="BE5" s="47">
        <v>5463</v>
      </c>
      <c r="BF5" s="47">
        <v>2865</v>
      </c>
      <c r="BG5" s="13">
        <v>5275</v>
      </c>
      <c r="BH5" s="14">
        <f t="shared" ref="BH5:BH12" si="3">SUM(AV5:BG5)</f>
        <v>69663</v>
      </c>
    </row>
    <row r="6" spans="2:72">
      <c r="B6" s="56" t="s">
        <v>14</v>
      </c>
      <c r="C6" s="65">
        <v>27666</v>
      </c>
      <c r="D6" s="65">
        <v>23583</v>
      </c>
      <c r="E6" s="65">
        <v>25578</v>
      </c>
      <c r="F6" s="65">
        <v>3458</v>
      </c>
      <c r="G6" s="65">
        <v>0</v>
      </c>
      <c r="H6" s="65">
        <v>465</v>
      </c>
      <c r="I6" s="65">
        <v>1796</v>
      </c>
      <c r="J6" s="65">
        <v>1413</v>
      </c>
      <c r="K6" s="65">
        <v>193</v>
      </c>
      <c r="L6" s="65">
        <v>0</v>
      </c>
      <c r="M6" s="65">
        <v>748</v>
      </c>
      <c r="N6" s="55">
        <v>13299</v>
      </c>
      <c r="O6" s="70">
        <f t="shared" si="0"/>
        <v>98199</v>
      </c>
      <c r="Q6" s="15" t="s">
        <v>14</v>
      </c>
      <c r="R6" s="16">
        <v>28019</v>
      </c>
      <c r="S6" s="16">
        <v>22953</v>
      </c>
      <c r="T6" s="16">
        <v>21429</v>
      </c>
      <c r="U6" s="16">
        <v>3465</v>
      </c>
      <c r="V6" s="16">
        <v>0</v>
      </c>
      <c r="W6" s="16">
        <v>583</v>
      </c>
      <c r="X6" s="16">
        <v>1905</v>
      </c>
      <c r="Y6" s="16">
        <v>2078</v>
      </c>
      <c r="Z6" s="16">
        <v>29</v>
      </c>
      <c r="AA6" s="16">
        <v>0</v>
      </c>
      <c r="AB6" s="16">
        <v>0</v>
      </c>
      <c r="AC6" s="17">
        <v>16488</v>
      </c>
      <c r="AD6" s="18">
        <f t="shared" si="1"/>
        <v>96949</v>
      </c>
      <c r="AF6" s="15" t="s">
        <v>14</v>
      </c>
      <c r="AG6" s="81">
        <v>24787</v>
      </c>
      <c r="AH6" s="16">
        <v>23657</v>
      </c>
      <c r="AI6" s="16">
        <v>21300</v>
      </c>
      <c r="AJ6" s="16">
        <v>3764</v>
      </c>
      <c r="AK6" s="16">
        <v>0</v>
      </c>
      <c r="AL6" s="16">
        <v>1069</v>
      </c>
      <c r="AM6" s="16">
        <v>4023</v>
      </c>
      <c r="AN6" s="16">
        <v>3860</v>
      </c>
      <c r="AO6" s="16">
        <v>533</v>
      </c>
      <c r="AP6" s="46">
        <v>0</v>
      </c>
      <c r="AQ6" s="46">
        <v>1186</v>
      </c>
      <c r="AR6" s="17">
        <v>17241</v>
      </c>
      <c r="AS6" s="18">
        <f t="shared" si="2"/>
        <v>101420</v>
      </c>
      <c r="AU6" s="15" t="s">
        <v>14</v>
      </c>
      <c r="AV6" s="81">
        <v>25975</v>
      </c>
      <c r="AW6" s="16">
        <v>21730</v>
      </c>
      <c r="AX6" s="16">
        <v>20277</v>
      </c>
      <c r="AY6" s="16">
        <v>3642</v>
      </c>
      <c r="AZ6" s="16">
        <v>0</v>
      </c>
      <c r="BA6" s="16">
        <v>2871</v>
      </c>
      <c r="BB6" s="16">
        <v>4357</v>
      </c>
      <c r="BC6" s="16">
        <v>4171</v>
      </c>
      <c r="BD6" s="16">
        <v>207</v>
      </c>
      <c r="BE6" s="46">
        <v>0</v>
      </c>
      <c r="BF6" s="46">
        <v>904</v>
      </c>
      <c r="BG6" s="17">
        <v>14309</v>
      </c>
      <c r="BH6" s="18">
        <f t="shared" si="3"/>
        <v>98443</v>
      </c>
    </row>
    <row r="7" spans="2:72">
      <c r="B7" s="57" t="s">
        <v>15</v>
      </c>
      <c r="C7" s="64">
        <v>4675</v>
      </c>
      <c r="D7" s="64">
        <v>4624</v>
      </c>
      <c r="E7" s="64">
        <v>4023</v>
      </c>
      <c r="F7" s="64">
        <v>726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63</v>
      </c>
      <c r="N7" s="1">
        <v>2687</v>
      </c>
      <c r="O7" s="69">
        <f t="shared" si="0"/>
        <v>16798</v>
      </c>
      <c r="Q7" s="19" t="s">
        <v>15</v>
      </c>
      <c r="R7" s="20">
        <v>3610</v>
      </c>
      <c r="S7" s="20">
        <v>2944</v>
      </c>
      <c r="T7" s="20">
        <v>3096</v>
      </c>
      <c r="U7" s="20">
        <v>873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1">
        <v>3750</v>
      </c>
      <c r="AD7" s="22">
        <f t="shared" si="1"/>
        <v>14273</v>
      </c>
      <c r="AF7" s="19" t="s">
        <v>35</v>
      </c>
      <c r="AG7" s="82">
        <v>6781</v>
      </c>
      <c r="AH7" s="85">
        <v>6168</v>
      </c>
      <c r="AI7" s="85">
        <v>5338</v>
      </c>
      <c r="AJ7" s="85">
        <v>943</v>
      </c>
      <c r="AK7" s="85">
        <v>0</v>
      </c>
      <c r="AL7" s="85">
        <v>501</v>
      </c>
      <c r="AM7" s="85">
        <v>1872</v>
      </c>
      <c r="AN7" s="85">
        <v>1658</v>
      </c>
      <c r="AO7" s="85">
        <v>191</v>
      </c>
      <c r="AP7" s="87">
        <v>0</v>
      </c>
      <c r="AQ7" s="87">
        <v>363</v>
      </c>
      <c r="AR7" s="78">
        <v>6104</v>
      </c>
      <c r="AS7" s="22">
        <f t="shared" si="2"/>
        <v>29919</v>
      </c>
      <c r="AU7" s="19" t="s">
        <v>35</v>
      </c>
      <c r="AV7" s="82">
        <v>10568</v>
      </c>
      <c r="AW7" s="85">
        <v>9724</v>
      </c>
      <c r="AX7" s="85">
        <v>7937</v>
      </c>
      <c r="AY7" s="85">
        <v>1115</v>
      </c>
      <c r="AZ7" s="85">
        <v>0</v>
      </c>
      <c r="BA7" s="85">
        <v>2157</v>
      </c>
      <c r="BB7" s="85">
        <v>3459</v>
      </c>
      <c r="BC7" s="85">
        <v>3053</v>
      </c>
      <c r="BD7" s="85">
        <v>113</v>
      </c>
      <c r="BE7" s="87">
        <v>0</v>
      </c>
      <c r="BF7" s="87">
        <v>296</v>
      </c>
      <c r="BG7" s="78">
        <v>7741</v>
      </c>
      <c r="BH7" s="22">
        <f t="shared" si="3"/>
        <v>46163</v>
      </c>
    </row>
    <row r="8" spans="2:72">
      <c r="B8" s="56" t="s">
        <v>16</v>
      </c>
      <c r="C8" s="65">
        <v>8540</v>
      </c>
      <c r="D8" s="65">
        <v>3427</v>
      </c>
      <c r="E8" s="65">
        <v>3899</v>
      </c>
      <c r="F8" s="65">
        <v>984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135</v>
      </c>
      <c r="N8" s="55">
        <v>2385</v>
      </c>
      <c r="O8" s="70">
        <f t="shared" si="0"/>
        <v>19370</v>
      </c>
      <c r="Q8" s="23" t="s">
        <v>16</v>
      </c>
      <c r="R8" s="24">
        <v>9311</v>
      </c>
      <c r="S8" s="24">
        <v>7634</v>
      </c>
      <c r="T8" s="24">
        <v>6136</v>
      </c>
      <c r="U8" s="24">
        <v>1006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5">
        <v>3088</v>
      </c>
      <c r="AD8" s="26">
        <f t="shared" si="1"/>
        <v>27175</v>
      </c>
      <c r="AF8" s="23" t="s">
        <v>15</v>
      </c>
      <c r="AG8" s="83">
        <v>5472</v>
      </c>
      <c r="AH8" s="24">
        <v>4613</v>
      </c>
      <c r="AI8" s="24">
        <v>4558</v>
      </c>
      <c r="AJ8" s="24">
        <v>882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88">
        <v>0</v>
      </c>
      <c r="AQ8" s="88">
        <v>210</v>
      </c>
      <c r="AR8" s="25">
        <v>3895</v>
      </c>
      <c r="AS8" s="26">
        <f t="shared" si="2"/>
        <v>19630</v>
      </c>
      <c r="AU8" s="23" t="s">
        <v>15</v>
      </c>
      <c r="AV8" s="83">
        <v>5905</v>
      </c>
      <c r="AW8" s="24">
        <v>4773</v>
      </c>
      <c r="AX8" s="24">
        <v>4328</v>
      </c>
      <c r="AY8" s="24">
        <v>928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88">
        <v>0</v>
      </c>
      <c r="BF8" s="88">
        <v>177</v>
      </c>
      <c r="BG8" s="25">
        <v>3523</v>
      </c>
      <c r="BH8" s="26">
        <f t="shared" si="3"/>
        <v>19634</v>
      </c>
    </row>
    <row r="9" spans="2:72">
      <c r="B9" s="57" t="s">
        <v>19</v>
      </c>
      <c r="C9" s="64">
        <v>23096</v>
      </c>
      <c r="D9" s="64">
        <v>24401</v>
      </c>
      <c r="E9" s="64">
        <v>23347</v>
      </c>
      <c r="F9" s="64">
        <v>3871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560</v>
      </c>
      <c r="N9" s="1">
        <v>15352</v>
      </c>
      <c r="O9" s="69">
        <f t="shared" si="0"/>
        <v>90627</v>
      </c>
      <c r="Q9" s="19" t="s">
        <v>25</v>
      </c>
      <c r="R9" s="20">
        <v>7815</v>
      </c>
      <c r="S9" s="20">
        <v>7979</v>
      </c>
      <c r="T9" s="20">
        <v>7170</v>
      </c>
      <c r="U9" s="20">
        <v>1836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1">
        <v>5636</v>
      </c>
      <c r="AD9" s="22">
        <f t="shared" si="1"/>
        <v>30436</v>
      </c>
      <c r="AF9" s="19" t="s">
        <v>16</v>
      </c>
      <c r="AG9" s="84">
        <v>11125</v>
      </c>
      <c r="AH9" s="20">
        <v>6742</v>
      </c>
      <c r="AI9" s="20">
        <v>5421</v>
      </c>
      <c r="AJ9" s="20">
        <v>1065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89">
        <v>0</v>
      </c>
      <c r="AQ9" s="89">
        <v>244</v>
      </c>
      <c r="AR9" s="21">
        <v>2564</v>
      </c>
      <c r="AS9" s="22">
        <f t="shared" si="2"/>
        <v>27161</v>
      </c>
      <c r="AU9" s="19" t="s">
        <v>16</v>
      </c>
      <c r="AV9" s="84">
        <v>4717</v>
      </c>
      <c r="AW9" s="20">
        <v>3740</v>
      </c>
      <c r="AX9" s="20">
        <v>3003</v>
      </c>
      <c r="AY9" s="20">
        <v>519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89">
        <v>0</v>
      </c>
      <c r="BF9" s="89">
        <v>187</v>
      </c>
      <c r="BG9" s="21">
        <v>2259</v>
      </c>
      <c r="BH9" s="22">
        <f t="shared" si="3"/>
        <v>14425</v>
      </c>
    </row>
    <row r="10" spans="2:72">
      <c r="B10" s="56" t="s">
        <v>18</v>
      </c>
      <c r="C10" s="65">
        <v>37574</v>
      </c>
      <c r="D10" s="65">
        <v>34562</v>
      </c>
      <c r="E10" s="65">
        <v>36775</v>
      </c>
      <c r="F10" s="65">
        <v>10975</v>
      </c>
      <c r="G10" s="65">
        <v>5951</v>
      </c>
      <c r="H10" s="65">
        <v>8010</v>
      </c>
      <c r="I10" s="65">
        <v>11169</v>
      </c>
      <c r="J10" s="65">
        <v>11057</v>
      </c>
      <c r="K10" s="65">
        <v>8227</v>
      </c>
      <c r="L10" s="65">
        <v>8057</v>
      </c>
      <c r="M10" s="65">
        <v>9408</v>
      </c>
      <c r="N10" s="55">
        <v>42144</v>
      </c>
      <c r="O10" s="70">
        <f t="shared" si="0"/>
        <v>223909</v>
      </c>
      <c r="Q10" s="23" t="s">
        <v>19</v>
      </c>
      <c r="R10" s="24">
        <v>23999</v>
      </c>
      <c r="S10" s="24">
        <v>21327</v>
      </c>
      <c r="T10" s="24">
        <v>21602</v>
      </c>
      <c r="U10" s="24">
        <v>3593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5">
        <v>12420</v>
      </c>
      <c r="AD10" s="26">
        <f t="shared" si="1"/>
        <v>82941</v>
      </c>
      <c r="AF10" s="91" t="s">
        <v>19</v>
      </c>
      <c r="AG10" s="92">
        <v>18670</v>
      </c>
      <c r="AH10" s="93">
        <v>18597</v>
      </c>
      <c r="AI10" s="93">
        <v>17177</v>
      </c>
      <c r="AJ10" s="93">
        <v>4104</v>
      </c>
      <c r="AK10" s="93">
        <v>1093</v>
      </c>
      <c r="AL10" s="93">
        <v>2046</v>
      </c>
      <c r="AM10" s="93">
        <v>3700</v>
      </c>
      <c r="AN10" s="93">
        <v>3318</v>
      </c>
      <c r="AO10" s="93">
        <v>2299</v>
      </c>
      <c r="AP10" s="94">
        <v>1643</v>
      </c>
      <c r="AQ10" s="94">
        <v>3988</v>
      </c>
      <c r="AR10" s="95">
        <v>12381</v>
      </c>
      <c r="AS10" s="96">
        <f t="shared" si="2"/>
        <v>89016</v>
      </c>
      <c r="AU10" s="91" t="s">
        <v>19</v>
      </c>
      <c r="AV10" s="92">
        <v>19324</v>
      </c>
      <c r="AW10" s="93">
        <v>19301</v>
      </c>
      <c r="AX10" s="93">
        <v>15638</v>
      </c>
      <c r="AY10" s="93">
        <v>3716</v>
      </c>
      <c r="AZ10" s="93">
        <v>2067</v>
      </c>
      <c r="BA10" s="93">
        <v>3551</v>
      </c>
      <c r="BB10" s="93">
        <v>4726</v>
      </c>
      <c r="BC10" s="93">
        <v>3799</v>
      </c>
      <c r="BD10" s="93">
        <v>3198</v>
      </c>
      <c r="BE10" s="94">
        <v>2507</v>
      </c>
      <c r="BF10" s="94">
        <v>3083</v>
      </c>
      <c r="BG10" s="95">
        <v>13352</v>
      </c>
      <c r="BH10" s="96">
        <f t="shared" si="3"/>
        <v>94262</v>
      </c>
    </row>
    <row r="11" spans="2:72" ht="13" thickBot="1">
      <c r="B11" s="58" t="s">
        <v>17</v>
      </c>
      <c r="C11" s="66">
        <v>100890</v>
      </c>
      <c r="D11" s="66">
        <v>7780</v>
      </c>
      <c r="E11" s="66">
        <v>5384</v>
      </c>
      <c r="F11" s="66">
        <v>0</v>
      </c>
      <c r="G11" s="66">
        <v>0</v>
      </c>
      <c r="H11" s="66">
        <v>126</v>
      </c>
      <c r="I11" s="66">
        <v>3151</v>
      </c>
      <c r="J11" s="66">
        <v>86957</v>
      </c>
      <c r="K11" s="66">
        <v>216</v>
      </c>
      <c r="L11" s="66">
        <v>0</v>
      </c>
      <c r="M11" s="66">
        <v>94</v>
      </c>
      <c r="N11" s="61">
        <v>11673</v>
      </c>
      <c r="O11" s="71">
        <f t="shared" si="0"/>
        <v>216271</v>
      </c>
      <c r="Q11" s="19" t="s">
        <v>18</v>
      </c>
      <c r="R11" s="20">
        <v>109400</v>
      </c>
      <c r="S11" s="20">
        <v>91980</v>
      </c>
      <c r="T11" s="20">
        <v>85102</v>
      </c>
      <c r="U11" s="20">
        <v>29845</v>
      </c>
      <c r="V11" s="20">
        <v>19064</v>
      </c>
      <c r="W11" s="20">
        <v>28843</v>
      </c>
      <c r="X11" s="20">
        <v>40278</v>
      </c>
      <c r="Y11" s="20">
        <v>32997</v>
      </c>
      <c r="Z11" s="20">
        <v>25040</v>
      </c>
      <c r="AA11" s="20">
        <v>23193</v>
      </c>
      <c r="AB11" s="20">
        <v>23564</v>
      </c>
      <c r="AC11" s="21">
        <v>78695</v>
      </c>
      <c r="AD11" s="22">
        <f t="shared" si="1"/>
        <v>588001</v>
      </c>
      <c r="AF11" s="19" t="s">
        <v>18</v>
      </c>
      <c r="AG11" s="84">
        <v>80569</v>
      </c>
      <c r="AH11" s="20">
        <v>68607</v>
      </c>
      <c r="AI11" s="20">
        <v>67094</v>
      </c>
      <c r="AJ11" s="20">
        <v>30941</v>
      </c>
      <c r="AK11" s="20">
        <v>22497</v>
      </c>
      <c r="AL11" s="20">
        <v>30131</v>
      </c>
      <c r="AM11" s="20">
        <v>40096</v>
      </c>
      <c r="AN11" s="20">
        <v>36656</v>
      </c>
      <c r="AO11" s="20">
        <v>26486</v>
      </c>
      <c r="AP11" s="89">
        <v>23688</v>
      </c>
      <c r="AQ11" s="89">
        <v>24236</v>
      </c>
      <c r="AR11" s="21">
        <v>60200</v>
      </c>
      <c r="AS11" s="22">
        <f t="shared" si="2"/>
        <v>511201</v>
      </c>
      <c r="AU11" s="19" t="s">
        <v>18</v>
      </c>
      <c r="AV11" s="84">
        <v>72861</v>
      </c>
      <c r="AW11" s="20">
        <v>58226</v>
      </c>
      <c r="AX11" s="20">
        <v>59753</v>
      </c>
      <c r="AY11" s="20">
        <v>27337</v>
      </c>
      <c r="AZ11" s="20">
        <v>25573</v>
      </c>
      <c r="BA11" s="20">
        <v>31319</v>
      </c>
      <c r="BB11" s="20">
        <v>41005</v>
      </c>
      <c r="BC11" s="20">
        <v>35740</v>
      </c>
      <c r="BD11" s="20">
        <v>29413</v>
      </c>
      <c r="BE11" s="89">
        <v>27152</v>
      </c>
      <c r="BF11" s="89">
        <v>24409</v>
      </c>
      <c r="BG11" s="21">
        <v>50998</v>
      </c>
      <c r="BH11" s="22">
        <f t="shared" si="3"/>
        <v>483786</v>
      </c>
    </row>
    <row r="12" spans="2:72" ht="13" thickBot="1">
      <c r="B12" s="62" t="s">
        <v>12</v>
      </c>
      <c r="C12" s="67">
        <f t="shared" ref="C12:N12" si="4">SUM(C4:C11)</f>
        <v>392461</v>
      </c>
      <c r="D12" s="67">
        <f t="shared" si="4"/>
        <v>289092</v>
      </c>
      <c r="E12" s="67">
        <f t="shared" si="4"/>
        <v>316867</v>
      </c>
      <c r="F12" s="67">
        <f t="shared" si="4"/>
        <v>66806</v>
      </c>
      <c r="G12" s="67">
        <f t="shared" si="4"/>
        <v>30855</v>
      </c>
      <c r="H12" s="67">
        <f t="shared" si="4"/>
        <v>44522</v>
      </c>
      <c r="I12" s="67">
        <f t="shared" si="4"/>
        <v>75678</v>
      </c>
      <c r="J12" s="67">
        <f t="shared" si="4"/>
        <v>144706</v>
      </c>
      <c r="K12" s="67">
        <f t="shared" si="4"/>
        <v>40832</v>
      </c>
      <c r="L12" s="67">
        <f t="shared" si="4"/>
        <v>32757</v>
      </c>
      <c r="M12" s="67">
        <f t="shared" si="4"/>
        <v>37752</v>
      </c>
      <c r="N12" s="60">
        <f t="shared" si="4"/>
        <v>224417</v>
      </c>
      <c r="O12" s="72">
        <f t="shared" si="0"/>
        <v>1696745</v>
      </c>
      <c r="Q12" s="27" t="s">
        <v>17</v>
      </c>
      <c r="R12" s="73">
        <v>96669</v>
      </c>
      <c r="S12" s="28">
        <v>7074</v>
      </c>
      <c r="T12" s="28">
        <v>3968</v>
      </c>
      <c r="U12" s="28">
        <v>0</v>
      </c>
      <c r="V12" s="28">
        <v>9</v>
      </c>
      <c r="W12" s="28">
        <v>242</v>
      </c>
      <c r="X12" s="28">
        <v>3641</v>
      </c>
      <c r="Y12" s="28">
        <v>67035</v>
      </c>
      <c r="Z12" s="28">
        <v>140</v>
      </c>
      <c r="AA12" s="28">
        <v>266</v>
      </c>
      <c r="AB12" s="28">
        <v>108</v>
      </c>
      <c r="AC12" s="29">
        <v>10043</v>
      </c>
      <c r="AD12" s="30">
        <f t="shared" si="1"/>
        <v>189195</v>
      </c>
      <c r="AF12" s="97" t="s">
        <v>17</v>
      </c>
      <c r="AG12" s="98">
        <v>105167</v>
      </c>
      <c r="AH12" s="99">
        <v>7736</v>
      </c>
      <c r="AI12" s="99">
        <v>3585</v>
      </c>
      <c r="AJ12" s="99">
        <v>45</v>
      </c>
      <c r="AK12" s="99">
        <v>0</v>
      </c>
      <c r="AL12" s="99">
        <v>207</v>
      </c>
      <c r="AM12" s="99">
        <v>4750</v>
      </c>
      <c r="AN12" s="99">
        <v>61243</v>
      </c>
      <c r="AO12" s="100">
        <v>298</v>
      </c>
      <c r="AP12" s="100">
        <v>134</v>
      </c>
      <c r="AQ12" s="100">
        <v>131</v>
      </c>
      <c r="AR12" s="101">
        <v>3484</v>
      </c>
      <c r="AS12" s="102">
        <f t="shared" si="2"/>
        <v>186780</v>
      </c>
      <c r="AU12" s="97" t="s">
        <v>17</v>
      </c>
      <c r="AV12" s="98">
        <v>74572</v>
      </c>
      <c r="AW12" s="99">
        <v>4030</v>
      </c>
      <c r="AX12" s="99">
        <v>2070</v>
      </c>
      <c r="AY12" s="99">
        <v>56</v>
      </c>
      <c r="AZ12" s="99">
        <v>0</v>
      </c>
      <c r="BA12" s="99">
        <v>351</v>
      </c>
      <c r="BB12" s="99">
        <v>2988</v>
      </c>
      <c r="BC12" s="99">
        <v>21402</v>
      </c>
      <c r="BD12" s="99">
        <v>276</v>
      </c>
      <c r="BE12" s="100">
        <v>181</v>
      </c>
      <c r="BF12" s="100">
        <v>179</v>
      </c>
      <c r="BG12" s="101">
        <v>553</v>
      </c>
      <c r="BH12" s="102">
        <f t="shared" si="3"/>
        <v>106658</v>
      </c>
    </row>
    <row r="13" spans="2:72" ht="13" thickBot="1">
      <c r="B13" s="34" t="s">
        <v>31</v>
      </c>
      <c r="C13" s="50">
        <v>0.02</v>
      </c>
      <c r="D13" s="49">
        <v>0.09</v>
      </c>
      <c r="E13" s="48">
        <v>0.23</v>
      </c>
      <c r="F13" s="49">
        <v>0.05</v>
      </c>
      <c r="G13" s="48">
        <v>0.14000000000000001</v>
      </c>
      <c r="H13" s="49">
        <v>0.19</v>
      </c>
      <c r="I13" s="48">
        <v>0.05</v>
      </c>
      <c r="J13" s="49">
        <v>0.08</v>
      </c>
      <c r="K13" s="48">
        <v>0.23</v>
      </c>
      <c r="L13" s="49">
        <v>0.16</v>
      </c>
      <c r="M13" s="49">
        <v>0.17</v>
      </c>
      <c r="N13" s="48">
        <v>0.19</v>
      </c>
      <c r="O13" s="37">
        <v>0.11</v>
      </c>
      <c r="Q13" s="62" t="s">
        <v>12</v>
      </c>
      <c r="R13" s="31">
        <f t="shared" ref="R13:Z13" si="5">SUM(R4:R12)</f>
        <v>512063</v>
      </c>
      <c r="S13" s="31">
        <f t="shared" si="5"/>
        <v>380833</v>
      </c>
      <c r="T13" s="31">
        <f t="shared" si="5"/>
        <v>351325</v>
      </c>
      <c r="U13" s="31">
        <f t="shared" si="5"/>
        <v>83346</v>
      </c>
      <c r="V13" s="31">
        <f t="shared" si="5"/>
        <v>44179</v>
      </c>
      <c r="W13" s="31">
        <f t="shared" si="5"/>
        <v>73562</v>
      </c>
      <c r="X13" s="31">
        <f t="shared" si="5"/>
        <v>105006</v>
      </c>
      <c r="Y13" s="31">
        <f t="shared" si="5"/>
        <v>151631</v>
      </c>
      <c r="Z13" s="31">
        <f t="shared" si="5"/>
        <v>59218</v>
      </c>
      <c r="AA13" s="31">
        <f>SUM(AA4:AA12)</f>
        <v>52930</v>
      </c>
      <c r="AB13" s="31">
        <f>SUM(AB4:AB12)</f>
        <v>50554</v>
      </c>
      <c r="AC13" s="32">
        <f>SUM(AC4:AC12)</f>
        <v>263019</v>
      </c>
      <c r="AD13" s="33">
        <f>SUM(R13:AC13)</f>
        <v>2127666</v>
      </c>
      <c r="AF13" s="62" t="s">
        <v>12</v>
      </c>
      <c r="AG13" s="31">
        <f t="shared" ref="AG13:AO13" si="6">SUM(AG4:AG12)</f>
        <v>466022</v>
      </c>
      <c r="AH13" s="31">
        <f t="shared" si="6"/>
        <v>312998</v>
      </c>
      <c r="AI13" s="31">
        <f t="shared" si="6"/>
        <v>290916</v>
      </c>
      <c r="AJ13" s="31">
        <f t="shared" si="6"/>
        <v>87763</v>
      </c>
      <c r="AK13" s="31">
        <f t="shared" si="6"/>
        <v>50602</v>
      </c>
      <c r="AL13" s="31">
        <f t="shared" si="6"/>
        <v>70410</v>
      </c>
      <c r="AM13" s="31">
        <f t="shared" si="6"/>
        <v>115169</v>
      </c>
      <c r="AN13" s="31">
        <f t="shared" si="6"/>
        <v>154679</v>
      </c>
      <c r="AO13" s="31">
        <f t="shared" si="6"/>
        <v>66562</v>
      </c>
      <c r="AP13" s="31">
        <f>SUM(AP4:AP12)</f>
        <v>57993</v>
      </c>
      <c r="AQ13" s="31">
        <f>SUM(AQ4:AQ12)</f>
        <v>62306</v>
      </c>
      <c r="AR13" s="32">
        <f>SUM(AR4:AR12)</f>
        <v>234904</v>
      </c>
      <c r="AS13" s="33">
        <f>SUM(AG13:AR13)</f>
        <v>1970324</v>
      </c>
      <c r="AU13" s="62" t="s">
        <v>12</v>
      </c>
      <c r="AV13" s="31">
        <f t="shared" ref="AV13:BD13" si="7">SUM(AV4:AV12)</f>
        <v>402406</v>
      </c>
      <c r="AW13" s="31">
        <f t="shared" si="7"/>
        <v>275444</v>
      </c>
      <c r="AX13" s="31">
        <f t="shared" si="7"/>
        <v>261287</v>
      </c>
      <c r="AY13" s="31">
        <f t="shared" si="7"/>
        <v>86360</v>
      </c>
      <c r="AZ13" s="31">
        <f t="shared" si="7"/>
        <v>57113</v>
      </c>
      <c r="BA13" s="31">
        <f t="shared" si="7"/>
        <v>85798</v>
      </c>
      <c r="BB13" s="31">
        <f t="shared" si="7"/>
        <v>121447</v>
      </c>
      <c r="BC13" s="31">
        <f t="shared" si="7"/>
        <v>118857</v>
      </c>
      <c r="BD13" s="31">
        <f t="shared" si="7"/>
        <v>71003</v>
      </c>
      <c r="BE13" s="31">
        <f>SUM(BE4:BE12)</f>
        <v>63130</v>
      </c>
      <c r="BF13" s="31">
        <f>SUM(BF4:BF12)</f>
        <v>59393</v>
      </c>
      <c r="BG13" s="32">
        <f>SUM(BG4:BG12)</f>
        <v>202976</v>
      </c>
      <c r="BH13" s="33">
        <f>SUM(AV13:BG13)</f>
        <v>1805214</v>
      </c>
      <c r="BI13">
        <f>AV13/31</f>
        <v>12980.838709677419</v>
      </c>
      <c r="BJ13">
        <f>AW13/28</f>
        <v>9837.2857142857138</v>
      </c>
      <c r="BK13">
        <f>AX13/31</f>
        <v>8428.6129032258068</v>
      </c>
      <c r="BL13">
        <f>AY13/30</f>
        <v>2878.6666666666665</v>
      </c>
      <c r="BM13">
        <f>AZ13/31</f>
        <v>1842.3548387096773</v>
      </c>
      <c r="BN13">
        <f>BA13/30</f>
        <v>2859.9333333333334</v>
      </c>
      <c r="BO13">
        <f>BB13/31</f>
        <v>3917.6451612903224</v>
      </c>
      <c r="BP13">
        <f>BC13/31</f>
        <v>3834.0967741935483</v>
      </c>
      <c r="BQ13">
        <f t="shared" ref="BQ13" si="8">BD13/30</f>
        <v>2366.7666666666669</v>
      </c>
      <c r="BR13">
        <f>BE13/31</f>
        <v>2036.4516129032259</v>
      </c>
      <c r="BS13">
        <f t="shared" ref="BS13" si="9">BF13/30</f>
        <v>1979.7666666666667</v>
      </c>
      <c r="BT13">
        <f>BG13/31</f>
        <v>6547.6129032258068</v>
      </c>
    </row>
    <row r="14" spans="2:72" ht="13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34" t="s">
        <v>26</v>
      </c>
      <c r="R14" s="38">
        <f t="shared" ref="R14:AD14" si="10">SUM(R13-C37)/C37</f>
        <v>6.0020411162794551E-2</v>
      </c>
      <c r="S14" s="38">
        <f t="shared" si="10"/>
        <v>0.1831815131480837</v>
      </c>
      <c r="T14" s="38">
        <f t="shared" si="10"/>
        <v>0.12318330914275849</v>
      </c>
      <c r="U14" s="38">
        <f t="shared" si="10"/>
        <v>-0.12954569190600523</v>
      </c>
      <c r="V14" s="38">
        <f t="shared" si="10"/>
        <v>2.1493441688052468</v>
      </c>
      <c r="W14" s="38">
        <f t="shared" si="10"/>
        <v>6.982155582379547E-2</v>
      </c>
      <c r="X14" s="38">
        <f t="shared" si="10"/>
        <v>6.8719848555783988E-2</v>
      </c>
      <c r="Y14" s="38">
        <f t="shared" si="10"/>
        <v>2.1896186869027241E-2</v>
      </c>
      <c r="Z14" s="38">
        <f t="shared" si="10"/>
        <v>8.9287028180413508E-2</v>
      </c>
      <c r="AA14" s="38">
        <f t="shared" si="10"/>
        <v>0.12334988751644807</v>
      </c>
      <c r="AB14" s="38">
        <f t="shared" si="10"/>
        <v>-0.17112360840123952</v>
      </c>
      <c r="AC14" s="76">
        <f t="shared" si="10"/>
        <v>-0.10990673308606547</v>
      </c>
      <c r="AD14" s="77">
        <f t="shared" si="10"/>
        <v>6.3365650796474951E-2</v>
      </c>
      <c r="AF14" s="34" t="s">
        <v>39</v>
      </c>
      <c r="AG14" s="105">
        <f>SUM(AG13-R40)/R40</f>
        <v>0.10076743016007615</v>
      </c>
      <c r="AH14" s="38">
        <f t="shared" ref="AH14:AS14" si="11">SUM(AH13-S40)/S40</f>
        <v>0.10573821745381835</v>
      </c>
      <c r="AI14" s="38">
        <f t="shared" si="11"/>
        <v>6.1931009308267934E-2</v>
      </c>
      <c r="AJ14" s="38">
        <f t="shared" si="11"/>
        <v>-0.12908475652717546</v>
      </c>
      <c r="AK14" s="38">
        <f t="shared" si="11"/>
        <v>5.1972890940085649E-2</v>
      </c>
      <c r="AL14" s="38">
        <f t="shared" si="11"/>
        <v>9.9520589659103334E-2</v>
      </c>
      <c r="AM14" s="38">
        <f t="shared" si="11"/>
        <v>0.1402984187962257</v>
      </c>
      <c r="AN14" s="38">
        <f t="shared" si="11"/>
        <v>2.3855700810855536E-2</v>
      </c>
      <c r="AO14" s="38">
        <f t="shared" si="11"/>
        <v>0.10355461237482591</v>
      </c>
      <c r="AP14" s="38">
        <f t="shared" si="11"/>
        <v>0.18324083897820942</v>
      </c>
      <c r="AQ14" s="38">
        <f t="shared" si="11"/>
        <v>-3.058874782175753E-2</v>
      </c>
      <c r="AR14" s="76">
        <f t="shared" si="11"/>
        <v>-7.7987070843456727E-2</v>
      </c>
      <c r="AS14" s="77">
        <f t="shared" si="11"/>
        <v>5.1548911665737149E-2</v>
      </c>
      <c r="AU14" s="34" t="s">
        <v>47</v>
      </c>
      <c r="AV14" s="105">
        <f>SUM(AV13-AG39)/AG39</f>
        <v>-3.6822327006390772E-2</v>
      </c>
      <c r="AW14" s="38">
        <f t="shared" ref="AW14:BH14" si="12">SUM(AW13-AH39)/AH39</f>
        <v>-1.3971870111366866E-2</v>
      </c>
      <c r="AX14" s="38">
        <f t="shared" si="12"/>
        <v>-1.8109324855508709E-2</v>
      </c>
      <c r="AY14" s="38">
        <f t="shared" si="12"/>
        <v>1.1012577522749667E-3</v>
      </c>
      <c r="AZ14" s="38">
        <f t="shared" si="12"/>
        <v>7.8784330021532997E-2</v>
      </c>
      <c r="BA14" s="38">
        <f t="shared" si="12"/>
        <v>-3.7621141421392675E-2</v>
      </c>
      <c r="BB14" s="38">
        <f t="shared" si="12"/>
        <v>-1.5994036671230991E-2</v>
      </c>
      <c r="BC14" s="38">
        <f t="shared" si="12"/>
        <v>-0.11895778510803899</v>
      </c>
      <c r="BD14" s="38">
        <f t="shared" si="12"/>
        <v>5.5790991955509954E-2</v>
      </c>
      <c r="BE14" s="38">
        <f t="shared" si="12"/>
        <v>5.6622089812040775E-2</v>
      </c>
      <c r="BF14" s="38">
        <f t="shared" si="12"/>
        <v>6.1081930896487655E-2</v>
      </c>
      <c r="BG14" s="76">
        <f t="shared" si="12"/>
        <v>-2.9579801398908985E-2</v>
      </c>
      <c r="BH14" s="45">
        <f t="shared" si="12"/>
        <v>-2.0004201810687256E-2</v>
      </c>
    </row>
    <row r="15" spans="2:72" ht="13" thickBot="1">
      <c r="B15" s="3" t="s">
        <v>21</v>
      </c>
      <c r="C15" s="4" t="s">
        <v>0</v>
      </c>
      <c r="D15" s="4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5" t="s">
        <v>11</v>
      </c>
      <c r="O15" s="6" t="s">
        <v>23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72" ht="13" thickBot="1">
      <c r="B16" s="54" t="s">
        <v>24</v>
      </c>
      <c r="C16" s="63">
        <v>213705</v>
      </c>
      <c r="D16" s="63">
        <v>174092</v>
      </c>
      <c r="E16" s="63">
        <v>183429</v>
      </c>
      <c r="F16" s="63">
        <v>49591</v>
      </c>
      <c r="G16" s="63">
        <v>18871</v>
      </c>
      <c r="H16" s="63">
        <v>28826</v>
      </c>
      <c r="I16" s="63">
        <v>43461</v>
      </c>
      <c r="J16" s="63">
        <v>32385</v>
      </c>
      <c r="K16" s="63">
        <v>25404</v>
      </c>
      <c r="L16" s="63">
        <v>21451</v>
      </c>
      <c r="M16" s="63">
        <v>21074</v>
      </c>
      <c r="N16" s="59">
        <v>119871</v>
      </c>
      <c r="O16" s="68">
        <f t="shared" ref="O16:O23" si="13">SUM(C16:N16)</f>
        <v>932160</v>
      </c>
      <c r="Q16" s="3" t="s">
        <v>27</v>
      </c>
      <c r="R16" s="4" t="s">
        <v>0</v>
      </c>
      <c r="S16" s="4" t="s">
        <v>1</v>
      </c>
      <c r="T16" s="4" t="s">
        <v>2</v>
      </c>
      <c r="U16" s="4" t="s">
        <v>3</v>
      </c>
      <c r="V16" s="4" t="s">
        <v>4</v>
      </c>
      <c r="W16" s="4" t="s">
        <v>5</v>
      </c>
      <c r="X16" s="4" t="s">
        <v>6</v>
      </c>
      <c r="Y16" s="4" t="s">
        <v>7</v>
      </c>
      <c r="Z16" s="4" t="s">
        <v>8</v>
      </c>
      <c r="AA16" s="4" t="s">
        <v>9</v>
      </c>
      <c r="AB16" s="4" t="s">
        <v>10</v>
      </c>
      <c r="AC16" s="5" t="s">
        <v>11</v>
      </c>
      <c r="AD16" s="6" t="s">
        <v>23</v>
      </c>
      <c r="AF16" s="3" t="s">
        <v>40</v>
      </c>
      <c r="AG16" s="4" t="s">
        <v>0</v>
      </c>
      <c r="AH16" s="4" t="s">
        <v>1</v>
      </c>
      <c r="AI16" s="4" t="s">
        <v>2</v>
      </c>
      <c r="AJ16" s="4" t="s">
        <v>3</v>
      </c>
      <c r="AK16" s="4" t="s">
        <v>4</v>
      </c>
      <c r="AL16" s="4" t="s">
        <v>5</v>
      </c>
      <c r="AM16" s="4" t="s">
        <v>6</v>
      </c>
      <c r="AN16" s="4" t="s">
        <v>7</v>
      </c>
      <c r="AO16" s="4" t="s">
        <v>8</v>
      </c>
      <c r="AP16" s="4" t="s">
        <v>9</v>
      </c>
      <c r="AQ16" s="4" t="s">
        <v>10</v>
      </c>
      <c r="AR16" s="5" t="s">
        <v>11</v>
      </c>
      <c r="AS16" s="6" t="s">
        <v>23</v>
      </c>
      <c r="AU16" s="3" t="s">
        <v>45</v>
      </c>
      <c r="AV16" s="4" t="s">
        <v>0</v>
      </c>
      <c r="AW16" s="4" t="s">
        <v>1</v>
      </c>
      <c r="AX16" s="4" t="s">
        <v>2</v>
      </c>
      <c r="AY16" s="4" t="s">
        <v>3</v>
      </c>
      <c r="AZ16" s="4" t="s">
        <v>4</v>
      </c>
      <c r="BA16" s="4" t="s">
        <v>5</v>
      </c>
      <c r="BB16" s="4" t="s">
        <v>6</v>
      </c>
      <c r="BC16" s="4" t="s">
        <v>7</v>
      </c>
      <c r="BD16" s="4" t="s">
        <v>8</v>
      </c>
      <c r="BE16" s="4" t="s">
        <v>9</v>
      </c>
      <c r="BF16" s="4" t="s">
        <v>10</v>
      </c>
      <c r="BG16" s="5" t="s">
        <v>11</v>
      </c>
      <c r="BH16" s="6" t="s">
        <v>23</v>
      </c>
    </row>
    <row r="17" spans="2:72">
      <c r="B17" s="19" t="s">
        <v>13</v>
      </c>
      <c r="C17" s="64">
        <v>9529</v>
      </c>
      <c r="D17" s="64">
        <v>9174</v>
      </c>
      <c r="E17" s="64">
        <v>9061</v>
      </c>
      <c r="F17" s="64">
        <v>7269</v>
      </c>
      <c r="G17" s="64">
        <v>4247</v>
      </c>
      <c r="H17" s="64">
        <v>9893</v>
      </c>
      <c r="I17" s="64">
        <v>14123</v>
      </c>
      <c r="J17" s="64">
        <v>8339</v>
      </c>
      <c r="K17" s="64">
        <v>6549</v>
      </c>
      <c r="L17" s="64">
        <v>4215</v>
      </c>
      <c r="M17" s="64">
        <v>3486</v>
      </c>
      <c r="N17" s="1">
        <v>7456</v>
      </c>
      <c r="O17" s="69">
        <f t="shared" si="13"/>
        <v>93341</v>
      </c>
      <c r="Q17" s="7" t="s">
        <v>24</v>
      </c>
      <c r="R17" s="8">
        <v>202076</v>
      </c>
      <c r="S17" s="8">
        <v>168889</v>
      </c>
      <c r="T17" s="8">
        <v>147487</v>
      </c>
      <c r="U17" s="8">
        <v>44837</v>
      </c>
      <c r="V17" s="8">
        <v>20795</v>
      </c>
      <c r="W17" s="8">
        <v>30869</v>
      </c>
      <c r="X17" s="8">
        <v>50986</v>
      </c>
      <c r="Y17" s="8">
        <v>33548</v>
      </c>
      <c r="Z17" s="8">
        <v>28278</v>
      </c>
      <c r="AA17" s="8">
        <v>23920</v>
      </c>
      <c r="AB17" s="8">
        <v>25956</v>
      </c>
      <c r="AC17" s="9">
        <v>114255</v>
      </c>
      <c r="AD17" s="10">
        <f t="shared" ref="AD17:AD25" si="14">SUM(R17:AC17)</f>
        <v>891896</v>
      </c>
      <c r="AF17" s="7" t="s">
        <v>24</v>
      </c>
      <c r="AG17" s="79">
        <v>198305</v>
      </c>
      <c r="AH17" s="8">
        <v>164959</v>
      </c>
      <c r="AI17" s="8">
        <v>148579</v>
      </c>
      <c r="AJ17" s="8">
        <v>47454</v>
      </c>
      <c r="AK17" s="8">
        <v>25227</v>
      </c>
      <c r="AL17" s="8">
        <v>35657</v>
      </c>
      <c r="AM17" s="8">
        <v>52167</v>
      </c>
      <c r="AN17" s="8">
        <v>39123</v>
      </c>
      <c r="AO17" s="8">
        <v>30354</v>
      </c>
      <c r="AP17" s="86">
        <v>28246</v>
      </c>
      <c r="AQ17" s="86">
        <v>27254</v>
      </c>
      <c r="AR17" s="9">
        <v>105951</v>
      </c>
      <c r="AS17" s="10">
        <f>SUM(AG17:AR17)</f>
        <v>903276</v>
      </c>
      <c r="AU17" s="7" t="s">
        <v>24</v>
      </c>
      <c r="AV17" s="79">
        <v>164335</v>
      </c>
      <c r="AW17" s="8">
        <v>141196</v>
      </c>
      <c r="AX17" s="8">
        <v>138364</v>
      </c>
      <c r="AY17" s="8">
        <v>38819</v>
      </c>
      <c r="AZ17" s="8">
        <v>23553</v>
      </c>
      <c r="BA17" s="8">
        <v>40550</v>
      </c>
      <c r="BB17" s="8">
        <v>58267</v>
      </c>
      <c r="BC17" s="8">
        <v>41446</v>
      </c>
      <c r="BD17" s="8">
        <v>36805</v>
      </c>
      <c r="BE17" s="86">
        <v>27679</v>
      </c>
      <c r="BF17" s="86">
        <v>28356</v>
      </c>
      <c r="BG17" s="9">
        <v>116208</v>
      </c>
      <c r="BH17" s="10">
        <f>SUM(AV17:BG17)</f>
        <v>855578</v>
      </c>
    </row>
    <row r="18" spans="2:72">
      <c r="B18" s="56" t="s">
        <v>14</v>
      </c>
      <c r="C18" s="65">
        <v>66178</v>
      </c>
      <c r="D18" s="65">
        <v>20229</v>
      </c>
      <c r="E18" s="65">
        <v>20825</v>
      </c>
      <c r="F18" s="65">
        <v>4286</v>
      </c>
      <c r="G18" s="65">
        <v>0</v>
      </c>
      <c r="H18" s="65">
        <v>382</v>
      </c>
      <c r="I18" s="65">
        <v>1030</v>
      </c>
      <c r="J18" s="65">
        <v>739</v>
      </c>
      <c r="K18" s="65">
        <v>142</v>
      </c>
      <c r="L18" s="65">
        <v>0</v>
      </c>
      <c r="M18" s="65">
        <v>722</v>
      </c>
      <c r="N18" s="55">
        <v>14249</v>
      </c>
      <c r="O18" s="70">
        <f t="shared" si="13"/>
        <v>128782</v>
      </c>
      <c r="Q18" s="11" t="s">
        <v>13</v>
      </c>
      <c r="R18" s="12">
        <v>7322</v>
      </c>
      <c r="S18" s="12">
        <v>6752</v>
      </c>
      <c r="T18" s="12">
        <v>6629</v>
      </c>
      <c r="U18" s="12">
        <v>3952</v>
      </c>
      <c r="V18" s="12">
        <v>1456</v>
      </c>
      <c r="W18" s="12">
        <v>8104</v>
      </c>
      <c r="X18" s="12">
        <v>11738</v>
      </c>
      <c r="Y18" s="12">
        <v>8167</v>
      </c>
      <c r="Z18" s="12">
        <v>6147</v>
      </c>
      <c r="AA18" s="12">
        <v>3938</v>
      </c>
      <c r="AB18" s="12">
        <v>4115</v>
      </c>
      <c r="AC18" s="13">
        <v>6603</v>
      </c>
      <c r="AD18" s="14">
        <f t="shared" si="14"/>
        <v>74923</v>
      </c>
      <c r="AF18" s="11" t="s">
        <v>13</v>
      </c>
      <c r="AG18" s="80">
        <v>5724</v>
      </c>
      <c r="AH18" s="12">
        <v>4518</v>
      </c>
      <c r="AI18" s="12">
        <v>6332</v>
      </c>
      <c r="AJ18" s="12">
        <v>4421</v>
      </c>
      <c r="AK18" s="12">
        <v>5124</v>
      </c>
      <c r="AL18" s="12">
        <v>3814</v>
      </c>
      <c r="AM18" s="12">
        <v>7470</v>
      </c>
      <c r="AN18" s="12">
        <v>7349</v>
      </c>
      <c r="AO18" s="12">
        <v>6501</v>
      </c>
      <c r="AP18" s="47">
        <v>2140</v>
      </c>
      <c r="AQ18" s="47">
        <v>2266</v>
      </c>
      <c r="AR18" s="13">
        <v>4043</v>
      </c>
      <c r="AS18" s="14">
        <f t="shared" ref="AS18:AS25" si="15">SUM(AG18:AR18)</f>
        <v>59702</v>
      </c>
      <c r="AU18" s="11" t="s">
        <v>13</v>
      </c>
      <c r="AV18" s="80">
        <v>6867</v>
      </c>
      <c r="AW18" s="12">
        <v>6752</v>
      </c>
      <c r="AX18" s="12">
        <v>7081</v>
      </c>
      <c r="AY18" s="12">
        <v>4753</v>
      </c>
      <c r="AZ18" s="12">
        <v>3094</v>
      </c>
      <c r="BA18" s="12">
        <v>5576</v>
      </c>
      <c r="BB18" s="12">
        <v>10594</v>
      </c>
      <c r="BC18" s="12">
        <v>9315</v>
      </c>
      <c r="BD18" s="12">
        <v>5419</v>
      </c>
      <c r="BE18" s="47">
        <v>1016</v>
      </c>
      <c r="BF18" s="47">
        <v>3841</v>
      </c>
      <c r="BG18" s="13">
        <v>4955</v>
      </c>
      <c r="BH18" s="14">
        <f t="shared" ref="BH18:BH25" si="16">SUM(AV18:BG18)</f>
        <v>69263</v>
      </c>
    </row>
    <row r="19" spans="2:72">
      <c r="B19" s="57" t="s">
        <v>15</v>
      </c>
      <c r="C19" s="64">
        <v>21122</v>
      </c>
      <c r="D19" s="64">
        <v>2961</v>
      </c>
      <c r="E19" s="64">
        <v>3085</v>
      </c>
      <c r="F19" s="64">
        <v>940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62</v>
      </c>
      <c r="N19" s="1">
        <v>2074</v>
      </c>
      <c r="O19" s="69">
        <f t="shared" si="13"/>
        <v>30244</v>
      </c>
      <c r="Q19" s="15" t="s">
        <v>14</v>
      </c>
      <c r="R19" s="16">
        <v>27424</v>
      </c>
      <c r="S19" s="16">
        <v>22495</v>
      </c>
      <c r="T19" s="16">
        <v>18963</v>
      </c>
      <c r="U19" s="16">
        <v>3481</v>
      </c>
      <c r="V19" s="16">
        <v>0</v>
      </c>
      <c r="W19" s="16">
        <v>440</v>
      </c>
      <c r="X19" s="16">
        <v>2363</v>
      </c>
      <c r="Y19" s="16">
        <v>2160</v>
      </c>
      <c r="Z19" s="16">
        <v>261</v>
      </c>
      <c r="AA19" s="16">
        <v>0</v>
      </c>
      <c r="AB19" s="16">
        <v>794</v>
      </c>
      <c r="AC19" s="17">
        <v>14961</v>
      </c>
      <c r="AD19" s="18">
        <f t="shared" si="14"/>
        <v>93342</v>
      </c>
      <c r="AF19" s="15" t="s">
        <v>14</v>
      </c>
      <c r="AG19" s="81">
        <v>25091</v>
      </c>
      <c r="AH19" s="16">
        <v>24041</v>
      </c>
      <c r="AI19" s="16">
        <v>21372</v>
      </c>
      <c r="AJ19" s="16">
        <v>4515</v>
      </c>
      <c r="AK19" s="16">
        <v>0</v>
      </c>
      <c r="AL19" s="16">
        <v>1439</v>
      </c>
      <c r="AM19" s="16">
        <v>3887</v>
      </c>
      <c r="AN19" s="16">
        <v>3891</v>
      </c>
      <c r="AO19" s="16">
        <v>398</v>
      </c>
      <c r="AP19" s="46">
        <v>0</v>
      </c>
      <c r="AQ19" s="46">
        <v>952</v>
      </c>
      <c r="AR19" s="17">
        <v>14685</v>
      </c>
      <c r="AS19" s="18">
        <f t="shared" si="15"/>
        <v>100271</v>
      </c>
      <c r="AU19" s="15" t="s">
        <v>14</v>
      </c>
      <c r="AV19" s="81">
        <v>24546</v>
      </c>
      <c r="AW19" s="16">
        <v>22432</v>
      </c>
      <c r="AX19" s="16">
        <v>22284</v>
      </c>
      <c r="AY19" s="16">
        <v>3778</v>
      </c>
      <c r="AZ19" s="16">
        <v>0</v>
      </c>
      <c r="BA19" s="16">
        <v>3883</v>
      </c>
      <c r="BB19" s="16">
        <v>4813</v>
      </c>
      <c r="BC19" s="16">
        <v>4430</v>
      </c>
      <c r="BD19" s="16">
        <v>1009</v>
      </c>
      <c r="BE19" s="46">
        <v>0</v>
      </c>
      <c r="BF19" s="46">
        <v>1003</v>
      </c>
      <c r="BG19" s="17">
        <v>15121</v>
      </c>
      <c r="BH19" s="18">
        <f t="shared" si="16"/>
        <v>103299</v>
      </c>
    </row>
    <row r="20" spans="2:72">
      <c r="B20" s="56" t="s">
        <v>16</v>
      </c>
      <c r="C20" s="65">
        <v>11115</v>
      </c>
      <c r="D20" s="65">
        <v>3395</v>
      </c>
      <c r="E20" s="65">
        <v>3767</v>
      </c>
      <c r="F20" s="65">
        <v>1011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81</v>
      </c>
      <c r="N20" s="55">
        <v>2998</v>
      </c>
      <c r="O20" s="70">
        <f t="shared" si="13"/>
        <v>22367</v>
      </c>
      <c r="Q20" s="19" t="s">
        <v>15</v>
      </c>
      <c r="R20" s="20">
        <v>5997</v>
      </c>
      <c r="S20" s="20">
        <v>4516</v>
      </c>
      <c r="T20" s="20">
        <v>3984</v>
      </c>
      <c r="U20" s="20">
        <v>715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82</v>
      </c>
      <c r="AC20" s="21">
        <v>3202</v>
      </c>
      <c r="AD20" s="22">
        <f t="shared" si="14"/>
        <v>18496</v>
      </c>
      <c r="AF20" s="19" t="s">
        <v>35</v>
      </c>
      <c r="AG20" s="82">
        <v>7807</v>
      </c>
      <c r="AH20" s="85">
        <v>7711</v>
      </c>
      <c r="AI20" s="85">
        <v>6619</v>
      </c>
      <c r="AJ20" s="85">
        <v>1234</v>
      </c>
      <c r="AK20" s="85">
        <v>0</v>
      </c>
      <c r="AL20" s="85">
        <v>1002</v>
      </c>
      <c r="AM20" s="85">
        <v>1934</v>
      </c>
      <c r="AN20" s="85">
        <v>1755</v>
      </c>
      <c r="AO20" s="85">
        <v>389</v>
      </c>
      <c r="AP20" s="87">
        <v>0</v>
      </c>
      <c r="AQ20" s="87">
        <v>310</v>
      </c>
      <c r="AR20" s="78">
        <v>6875</v>
      </c>
      <c r="AS20" s="22">
        <f t="shared" si="15"/>
        <v>35636</v>
      </c>
      <c r="AU20" s="19" t="s">
        <v>35</v>
      </c>
      <c r="AV20" s="82">
        <v>10532</v>
      </c>
      <c r="AW20" s="85">
        <v>8523</v>
      </c>
      <c r="AX20" s="85">
        <v>8355</v>
      </c>
      <c r="AY20" s="85">
        <v>1063</v>
      </c>
      <c r="AZ20" s="85">
        <v>0</v>
      </c>
      <c r="BA20" s="85">
        <v>3629</v>
      </c>
      <c r="BB20" s="85">
        <v>4335</v>
      </c>
      <c r="BC20" s="85">
        <v>3849</v>
      </c>
      <c r="BD20" s="85">
        <v>858</v>
      </c>
      <c r="BE20" s="87">
        <v>0</v>
      </c>
      <c r="BF20" s="87">
        <v>226</v>
      </c>
      <c r="BG20" s="78">
        <v>7882</v>
      </c>
      <c r="BH20" s="22">
        <f t="shared" si="16"/>
        <v>49252</v>
      </c>
    </row>
    <row r="21" spans="2:72">
      <c r="B21" s="57" t="s">
        <v>19</v>
      </c>
      <c r="C21" s="64">
        <v>3930</v>
      </c>
      <c r="D21" s="64">
        <v>22178</v>
      </c>
      <c r="E21" s="64">
        <v>21729</v>
      </c>
      <c r="F21" s="64">
        <v>4634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826</v>
      </c>
      <c r="N21" s="1">
        <v>15414</v>
      </c>
      <c r="O21" s="69">
        <f t="shared" si="13"/>
        <v>68711</v>
      </c>
      <c r="Q21" s="23" t="s">
        <v>16</v>
      </c>
      <c r="R21" s="24">
        <v>7564</v>
      </c>
      <c r="S21" s="24">
        <v>6038</v>
      </c>
      <c r="T21" s="24">
        <v>4907</v>
      </c>
      <c r="U21" s="24">
        <v>605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254</v>
      </c>
      <c r="AC21" s="25">
        <v>3294</v>
      </c>
      <c r="AD21" s="26">
        <f t="shared" si="14"/>
        <v>22662</v>
      </c>
      <c r="AF21" s="23" t="s">
        <v>15</v>
      </c>
      <c r="AG21" s="83">
        <v>5026</v>
      </c>
      <c r="AH21" s="24">
        <v>4199</v>
      </c>
      <c r="AI21" s="24">
        <v>3651</v>
      </c>
      <c r="AJ21" s="24">
        <v>914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88">
        <v>0</v>
      </c>
      <c r="AQ21" s="88">
        <v>121</v>
      </c>
      <c r="AR21" s="25">
        <v>3499</v>
      </c>
      <c r="AS21" s="26">
        <f t="shared" si="15"/>
        <v>17410</v>
      </c>
      <c r="AU21" s="23" t="s">
        <v>15</v>
      </c>
      <c r="AV21" s="83">
        <v>5388</v>
      </c>
      <c r="AW21" s="24">
        <v>4307</v>
      </c>
      <c r="AX21" s="24">
        <v>4044</v>
      </c>
      <c r="AY21" s="24">
        <v>752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88">
        <v>0</v>
      </c>
      <c r="BF21" s="88">
        <v>229</v>
      </c>
      <c r="BG21" s="25">
        <v>4049</v>
      </c>
      <c r="BH21" s="26">
        <f t="shared" si="16"/>
        <v>18769</v>
      </c>
    </row>
    <row r="22" spans="2:72">
      <c r="B22" s="56" t="s">
        <v>18</v>
      </c>
      <c r="C22" s="65">
        <v>7539</v>
      </c>
      <c r="D22" s="65">
        <v>56059</v>
      </c>
      <c r="E22" s="65">
        <v>56248</v>
      </c>
      <c r="F22" s="65">
        <v>22341</v>
      </c>
      <c r="G22" s="65">
        <v>12355</v>
      </c>
      <c r="H22" s="65">
        <v>17638</v>
      </c>
      <c r="I22" s="65">
        <v>25934</v>
      </c>
      <c r="J22" s="65">
        <v>20437</v>
      </c>
      <c r="K22" s="65">
        <v>16081</v>
      </c>
      <c r="L22" s="65">
        <v>15307</v>
      </c>
      <c r="M22" s="65">
        <v>17473</v>
      </c>
      <c r="N22" s="55">
        <v>71871</v>
      </c>
      <c r="O22" s="70">
        <f t="shared" si="13"/>
        <v>339283</v>
      </c>
      <c r="Q22" s="19" t="s">
        <v>25</v>
      </c>
      <c r="R22" s="20">
        <v>10824</v>
      </c>
      <c r="S22" s="20">
        <v>9992</v>
      </c>
      <c r="T22" s="20">
        <v>8699</v>
      </c>
      <c r="U22" s="20">
        <v>2830</v>
      </c>
      <c r="V22" s="20">
        <v>872</v>
      </c>
      <c r="W22" s="20">
        <v>1798</v>
      </c>
      <c r="X22" s="20">
        <v>5676</v>
      </c>
      <c r="Y22" s="20">
        <v>4176</v>
      </c>
      <c r="Z22" s="20">
        <v>2126</v>
      </c>
      <c r="AA22" s="20">
        <v>1828</v>
      </c>
      <c r="AB22" s="20">
        <v>2888</v>
      </c>
      <c r="AC22" s="21">
        <v>8215</v>
      </c>
      <c r="AD22" s="22">
        <f t="shared" si="14"/>
        <v>59924</v>
      </c>
      <c r="AF22" s="19" t="s">
        <v>16</v>
      </c>
      <c r="AG22" s="84">
        <v>5732</v>
      </c>
      <c r="AH22" s="20">
        <v>3845</v>
      </c>
      <c r="AI22" s="20">
        <v>3624</v>
      </c>
      <c r="AJ22" s="20">
        <v>747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89">
        <v>0</v>
      </c>
      <c r="AQ22" s="89">
        <v>324</v>
      </c>
      <c r="AR22" s="21">
        <v>2454</v>
      </c>
      <c r="AS22" s="22">
        <f t="shared" si="15"/>
        <v>16726</v>
      </c>
      <c r="AU22" s="19" t="s">
        <v>16</v>
      </c>
      <c r="AV22" s="84">
        <v>3821</v>
      </c>
      <c r="AW22" s="20">
        <v>3072</v>
      </c>
      <c r="AX22" s="20">
        <v>2685</v>
      </c>
      <c r="AY22" s="20">
        <v>388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89">
        <v>0</v>
      </c>
      <c r="BF22" s="89">
        <v>193</v>
      </c>
      <c r="BG22" s="21">
        <v>2155</v>
      </c>
      <c r="BH22" s="22">
        <f t="shared" si="16"/>
        <v>12314</v>
      </c>
    </row>
    <row r="23" spans="2:72" ht="13" thickBot="1">
      <c r="B23" s="58" t="s">
        <v>17</v>
      </c>
      <c r="C23" s="66">
        <v>135835</v>
      </c>
      <c r="D23" s="66">
        <v>9658</v>
      </c>
      <c r="E23" s="66">
        <v>5871</v>
      </c>
      <c r="F23" s="66">
        <v>33</v>
      </c>
      <c r="G23" s="66">
        <v>0</v>
      </c>
      <c r="H23" s="66">
        <v>0</v>
      </c>
      <c r="I23" s="66">
        <v>2301</v>
      </c>
      <c r="J23" s="66">
        <v>84569</v>
      </c>
      <c r="K23" s="66">
        <v>25</v>
      </c>
      <c r="L23" s="66">
        <v>19</v>
      </c>
      <c r="M23" s="66">
        <v>399</v>
      </c>
      <c r="N23" s="61">
        <v>10178</v>
      </c>
      <c r="O23" s="71">
        <f t="shared" si="13"/>
        <v>248888</v>
      </c>
      <c r="Q23" s="23" t="s">
        <v>19</v>
      </c>
      <c r="R23" s="24">
        <v>21583</v>
      </c>
      <c r="S23" s="24">
        <v>19842</v>
      </c>
      <c r="T23" s="24">
        <v>15349</v>
      </c>
      <c r="U23" s="24">
        <v>3008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812</v>
      </c>
      <c r="AC23" s="25">
        <v>12842</v>
      </c>
      <c r="AD23" s="26">
        <f t="shared" si="14"/>
        <v>73436</v>
      </c>
      <c r="AF23" s="91" t="s">
        <v>19</v>
      </c>
      <c r="AG23" s="92">
        <v>18002</v>
      </c>
      <c r="AH23" s="93">
        <v>19249</v>
      </c>
      <c r="AI23" s="93">
        <v>16291</v>
      </c>
      <c r="AJ23" s="93">
        <v>4607</v>
      </c>
      <c r="AK23" s="93">
        <v>1358</v>
      </c>
      <c r="AL23" s="93">
        <v>2126</v>
      </c>
      <c r="AM23" s="93">
        <v>3385</v>
      </c>
      <c r="AN23" s="93">
        <v>3135</v>
      </c>
      <c r="AO23" s="93">
        <v>2059</v>
      </c>
      <c r="AP23" s="94">
        <v>2033</v>
      </c>
      <c r="AQ23" s="94">
        <v>1645</v>
      </c>
      <c r="AR23" s="95">
        <v>10750</v>
      </c>
      <c r="AS23" s="96">
        <f t="shared" si="15"/>
        <v>84640</v>
      </c>
      <c r="AU23" s="91" t="s">
        <v>19</v>
      </c>
      <c r="AV23" s="92">
        <v>20581</v>
      </c>
      <c r="AW23" s="93">
        <v>20284</v>
      </c>
      <c r="AX23" s="93">
        <v>17480</v>
      </c>
      <c r="AY23" s="93">
        <v>3745</v>
      </c>
      <c r="AZ23" s="93">
        <v>1614</v>
      </c>
      <c r="BA23" s="93">
        <v>3951</v>
      </c>
      <c r="BB23" s="93">
        <v>5854</v>
      </c>
      <c r="BC23" s="93">
        <v>4908</v>
      </c>
      <c r="BD23" s="93">
        <v>3726</v>
      </c>
      <c r="BE23" s="94">
        <v>2785</v>
      </c>
      <c r="BF23" s="94">
        <v>3054</v>
      </c>
      <c r="BG23" s="95">
        <v>19659</v>
      </c>
      <c r="BH23" s="96">
        <f t="shared" si="16"/>
        <v>107641</v>
      </c>
    </row>
    <row r="24" spans="2:72" ht="13" thickBot="1">
      <c r="B24" s="62" t="s">
        <v>12</v>
      </c>
      <c r="C24" s="67">
        <f t="shared" ref="C24:K24" si="17">SUM(C16:C23)</f>
        <v>468953</v>
      </c>
      <c r="D24" s="67">
        <f t="shared" si="17"/>
        <v>297746</v>
      </c>
      <c r="E24" s="67">
        <f t="shared" si="17"/>
        <v>304015</v>
      </c>
      <c r="F24" s="67">
        <f t="shared" si="17"/>
        <v>90105</v>
      </c>
      <c r="G24" s="67">
        <f t="shared" si="17"/>
        <v>35473</v>
      </c>
      <c r="H24" s="67">
        <f t="shared" si="17"/>
        <v>56739</v>
      </c>
      <c r="I24" s="67">
        <f t="shared" si="17"/>
        <v>86849</v>
      </c>
      <c r="J24" s="67">
        <f t="shared" si="17"/>
        <v>146469</v>
      </c>
      <c r="K24" s="67">
        <f t="shared" si="17"/>
        <v>48201</v>
      </c>
      <c r="L24" s="67">
        <f>SUM(L16:L23)</f>
        <v>40992</v>
      </c>
      <c r="M24" s="67">
        <f>SUM(M16:M23)</f>
        <v>44123</v>
      </c>
      <c r="N24" s="60">
        <f>SUM(N16:N23)</f>
        <v>244111</v>
      </c>
      <c r="O24" s="72">
        <f>SUM(C24:N24)</f>
        <v>1863776</v>
      </c>
      <c r="Q24" s="19" t="s">
        <v>18</v>
      </c>
      <c r="R24" s="20">
        <v>104724</v>
      </c>
      <c r="S24" s="20">
        <v>81359</v>
      </c>
      <c r="T24" s="20">
        <v>70017</v>
      </c>
      <c r="U24" s="20">
        <v>27900</v>
      </c>
      <c r="V24" s="20">
        <v>18802</v>
      </c>
      <c r="W24" s="20">
        <v>23459</v>
      </c>
      <c r="X24" s="20">
        <v>37127</v>
      </c>
      <c r="Y24" s="20">
        <v>30611</v>
      </c>
      <c r="Z24" s="20">
        <v>21360</v>
      </c>
      <c r="AA24" s="20">
        <v>19724</v>
      </c>
      <c r="AB24" s="20">
        <v>25579</v>
      </c>
      <c r="AC24" s="21">
        <v>57501</v>
      </c>
      <c r="AD24" s="22">
        <f t="shared" si="14"/>
        <v>518163</v>
      </c>
      <c r="AF24" s="19" t="s">
        <v>18</v>
      </c>
      <c r="AG24" s="84">
        <v>75573</v>
      </c>
      <c r="AH24" s="20">
        <v>68449</v>
      </c>
      <c r="AI24" s="20">
        <v>65202</v>
      </c>
      <c r="AJ24" s="20">
        <v>31571</v>
      </c>
      <c r="AK24" s="20">
        <v>22326</v>
      </c>
      <c r="AL24" s="20">
        <v>30635</v>
      </c>
      <c r="AM24" s="20">
        <v>38144</v>
      </c>
      <c r="AN24" s="20">
        <v>35325</v>
      </c>
      <c r="AO24" s="20">
        <v>25826</v>
      </c>
      <c r="AP24" s="89">
        <v>24055</v>
      </c>
      <c r="AQ24" s="89">
        <v>23674</v>
      </c>
      <c r="AR24" s="21">
        <v>52270</v>
      </c>
      <c r="AS24" s="22">
        <f t="shared" si="15"/>
        <v>493050</v>
      </c>
      <c r="AU24" s="19" t="s">
        <v>18</v>
      </c>
      <c r="AV24" s="84">
        <v>72312</v>
      </c>
      <c r="AW24" s="20">
        <v>63613</v>
      </c>
      <c r="AX24" s="20">
        <v>62397</v>
      </c>
      <c r="AY24" s="20">
        <v>27426</v>
      </c>
      <c r="AZ24" s="20">
        <v>22753</v>
      </c>
      <c r="BA24" s="20">
        <v>34147</v>
      </c>
      <c r="BB24" s="20">
        <v>43089</v>
      </c>
      <c r="BC24" s="20">
        <v>39518</v>
      </c>
      <c r="BD24" s="20">
        <v>30810</v>
      </c>
      <c r="BE24" s="89">
        <v>25762</v>
      </c>
      <c r="BF24" s="89">
        <v>22838</v>
      </c>
      <c r="BG24" s="21">
        <v>54098</v>
      </c>
      <c r="BH24" s="22">
        <f t="shared" si="16"/>
        <v>498763</v>
      </c>
    </row>
    <row r="25" spans="2:72" ht="13" thickBot="1">
      <c r="B25" s="34" t="s">
        <v>32</v>
      </c>
      <c r="C25" s="50">
        <f t="shared" ref="C25:O25" si="18">SUM(C24-C12)/C12</f>
        <v>0.19490344263506437</v>
      </c>
      <c r="D25" s="50">
        <f t="shared" si="18"/>
        <v>2.9935107163117623E-2</v>
      </c>
      <c r="E25" s="50">
        <f t="shared" si="18"/>
        <v>-4.0559603871655935E-2</v>
      </c>
      <c r="F25" s="50">
        <f t="shared" si="18"/>
        <v>0.34875609975151933</v>
      </c>
      <c r="G25" s="50">
        <f t="shared" si="18"/>
        <v>0.1496678010046994</v>
      </c>
      <c r="H25" s="50">
        <f t="shared" si="18"/>
        <v>0.27440366560352186</v>
      </c>
      <c r="I25" s="50">
        <f t="shared" si="18"/>
        <v>0.14761225190940563</v>
      </c>
      <c r="J25" s="50">
        <f t="shared" si="18"/>
        <v>1.2183323428192335E-2</v>
      </c>
      <c r="K25" s="50">
        <f t="shared" si="18"/>
        <v>0.18047119905956113</v>
      </c>
      <c r="L25" s="50">
        <f t="shared" si="18"/>
        <v>0.25139664804469275</v>
      </c>
      <c r="M25" s="50">
        <f t="shared" si="18"/>
        <v>0.16875927103199831</v>
      </c>
      <c r="N25" s="48">
        <f t="shared" si="18"/>
        <v>8.7756275148495877E-2</v>
      </c>
      <c r="O25" s="37">
        <f t="shared" si="18"/>
        <v>9.8442016920633327E-2</v>
      </c>
      <c r="Q25" s="27" t="s">
        <v>17</v>
      </c>
      <c r="R25" s="73">
        <v>79834</v>
      </c>
      <c r="S25" s="28">
        <v>6506</v>
      </c>
      <c r="T25" s="28">
        <v>3310</v>
      </c>
      <c r="U25" s="28">
        <v>0</v>
      </c>
      <c r="V25" s="28">
        <v>0</v>
      </c>
      <c r="W25" s="28">
        <v>14</v>
      </c>
      <c r="X25" s="28">
        <v>3973</v>
      </c>
      <c r="Y25" s="28">
        <v>66561</v>
      </c>
      <c r="Z25" s="28">
        <v>250</v>
      </c>
      <c r="AA25" s="28">
        <v>36</v>
      </c>
      <c r="AB25" s="28">
        <v>52</v>
      </c>
      <c r="AC25" s="29">
        <v>3887</v>
      </c>
      <c r="AD25" s="30">
        <f t="shared" si="14"/>
        <v>164423</v>
      </c>
      <c r="AF25" s="97" t="s">
        <v>17</v>
      </c>
      <c r="AG25" s="98">
        <v>77426</v>
      </c>
      <c r="AH25" s="99">
        <v>9670</v>
      </c>
      <c r="AI25" s="99">
        <v>3753</v>
      </c>
      <c r="AJ25" s="99">
        <v>202</v>
      </c>
      <c r="AK25" s="99">
        <v>0</v>
      </c>
      <c r="AL25" s="99">
        <v>1546</v>
      </c>
      <c r="AM25" s="99">
        <v>6590</v>
      </c>
      <c r="AN25" s="99">
        <v>52241</v>
      </c>
      <c r="AO25" s="99">
        <v>442</v>
      </c>
      <c r="AP25" s="100">
        <v>18</v>
      </c>
      <c r="AQ25" s="100">
        <v>27</v>
      </c>
      <c r="AR25" s="101">
        <v>2167</v>
      </c>
      <c r="AS25" s="102">
        <f t="shared" si="15"/>
        <v>154082</v>
      </c>
      <c r="AU25" s="97" t="s">
        <v>17</v>
      </c>
      <c r="AV25" s="98">
        <v>67184</v>
      </c>
      <c r="AW25" s="99">
        <v>1810</v>
      </c>
      <c r="AX25" s="100">
        <v>0</v>
      </c>
      <c r="AY25" s="99">
        <v>0</v>
      </c>
      <c r="AZ25" s="99">
        <v>0</v>
      </c>
      <c r="BA25" s="99">
        <v>173</v>
      </c>
      <c r="BB25" s="99">
        <v>3002</v>
      </c>
      <c r="BC25" s="99">
        <v>15881</v>
      </c>
      <c r="BD25" s="99">
        <v>298</v>
      </c>
      <c r="BE25" s="100">
        <v>1145</v>
      </c>
      <c r="BF25" s="100">
        <v>0</v>
      </c>
      <c r="BG25" s="101">
        <v>425</v>
      </c>
      <c r="BH25" s="102">
        <f t="shared" si="16"/>
        <v>89918</v>
      </c>
    </row>
    <row r="26" spans="2:72" ht="13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62" t="s">
        <v>12</v>
      </c>
      <c r="R26" s="31">
        <f t="shared" ref="R26:Z26" si="19">SUM(R17:R25)</f>
        <v>467348</v>
      </c>
      <c r="S26" s="31">
        <f t="shared" si="19"/>
        <v>326389</v>
      </c>
      <c r="T26" s="31">
        <f t="shared" si="19"/>
        <v>279345</v>
      </c>
      <c r="U26" s="31">
        <f t="shared" si="19"/>
        <v>87328</v>
      </c>
      <c r="V26" s="31">
        <f t="shared" si="19"/>
        <v>41925</v>
      </c>
      <c r="W26" s="31">
        <f t="shared" si="19"/>
        <v>64684</v>
      </c>
      <c r="X26" s="31">
        <f t="shared" si="19"/>
        <v>111863</v>
      </c>
      <c r="Y26" s="31">
        <f t="shared" si="19"/>
        <v>145223</v>
      </c>
      <c r="Z26" s="31">
        <f t="shared" si="19"/>
        <v>58422</v>
      </c>
      <c r="AA26" s="31">
        <f>SUM(AA17:AA25)</f>
        <v>49446</v>
      </c>
      <c r="AB26" s="31">
        <f>SUM(AB17:AB25)</f>
        <v>60532</v>
      </c>
      <c r="AC26" s="32">
        <f>SUM(AC17:AC25)</f>
        <v>224760</v>
      </c>
      <c r="AD26" s="33">
        <f>SUM(R26:AC26)</f>
        <v>1917265</v>
      </c>
      <c r="AF26" s="62" t="s">
        <v>12</v>
      </c>
      <c r="AG26" s="31">
        <f t="shared" ref="AG26:AO26" si="20">SUM(AG17:AG25)</f>
        <v>418686</v>
      </c>
      <c r="AH26" s="31">
        <f t="shared" si="20"/>
        <v>306641</v>
      </c>
      <c r="AI26" s="31">
        <f t="shared" si="20"/>
        <v>275423</v>
      </c>
      <c r="AJ26" s="31">
        <f t="shared" si="20"/>
        <v>95665</v>
      </c>
      <c r="AK26" s="31">
        <f t="shared" si="20"/>
        <v>54035</v>
      </c>
      <c r="AL26" s="31">
        <f t="shared" si="20"/>
        <v>76219</v>
      </c>
      <c r="AM26" s="31">
        <f t="shared" si="20"/>
        <v>113577</v>
      </c>
      <c r="AN26" s="31">
        <f t="shared" si="20"/>
        <v>142819</v>
      </c>
      <c r="AO26" s="31">
        <f t="shared" si="20"/>
        <v>65969</v>
      </c>
      <c r="AP26" s="31">
        <f>SUM(AP17:AP25)</f>
        <v>56492</v>
      </c>
      <c r="AQ26" s="31">
        <f>SUM(AQ17:AQ25)</f>
        <v>56573</v>
      </c>
      <c r="AR26" s="32">
        <f>SUM(AR17:AR25)</f>
        <v>202694</v>
      </c>
      <c r="AS26" s="33">
        <f>SUM(AG26:AR26)</f>
        <v>1864793</v>
      </c>
      <c r="AU26" s="62" t="s">
        <v>12</v>
      </c>
      <c r="AV26" s="31">
        <f t="shared" ref="AV26:BD26" si="21">SUM(AV17:AV25)</f>
        <v>375566</v>
      </c>
      <c r="AW26" s="31">
        <f t="shared" si="21"/>
        <v>271989</v>
      </c>
      <c r="AX26" s="31">
        <f t="shared" si="21"/>
        <v>262690</v>
      </c>
      <c r="AY26" s="31">
        <f t="shared" si="21"/>
        <v>80724</v>
      </c>
      <c r="AZ26" s="31">
        <f t="shared" si="21"/>
        <v>51014</v>
      </c>
      <c r="BA26" s="31">
        <f t="shared" si="21"/>
        <v>91909</v>
      </c>
      <c r="BB26" s="31">
        <f t="shared" si="21"/>
        <v>129954</v>
      </c>
      <c r="BC26" s="31">
        <f t="shared" si="21"/>
        <v>119347</v>
      </c>
      <c r="BD26" s="31">
        <f t="shared" si="21"/>
        <v>78925</v>
      </c>
      <c r="BE26" s="31">
        <f>SUM(BE17:BE25)</f>
        <v>58387</v>
      </c>
      <c r="BF26" s="31">
        <f>SUM(BF17:BF25)</f>
        <v>59740</v>
      </c>
      <c r="BG26" s="32">
        <f>SUM(BG17:BG25)</f>
        <v>224552</v>
      </c>
      <c r="BH26" s="33">
        <f>SUM(AV26:BG26)</f>
        <v>1804797</v>
      </c>
      <c r="BI26">
        <f>AV26/31</f>
        <v>12115.032258064517</v>
      </c>
      <c r="BJ26">
        <f>AW26/28</f>
        <v>9713.8928571428569</v>
      </c>
      <c r="BK26">
        <f>AX26/31</f>
        <v>8473.8709677419356</v>
      </c>
      <c r="BL26">
        <f>AY26/30</f>
        <v>2690.8</v>
      </c>
      <c r="BM26">
        <f>AZ26/31</f>
        <v>1645.6129032258063</v>
      </c>
      <c r="BN26">
        <f>BA26/30</f>
        <v>3063.6333333333332</v>
      </c>
      <c r="BO26">
        <f>BB26/31</f>
        <v>4192.0645161290322</v>
      </c>
      <c r="BP26">
        <f>BC26/31</f>
        <v>3849.9032258064517</v>
      </c>
      <c r="BQ26">
        <f t="shared" ref="BQ26" si="22">BD26/30</f>
        <v>2630.8333333333335</v>
      </c>
      <c r="BR26">
        <f>BE26/31</f>
        <v>1883.4516129032259</v>
      </c>
      <c r="BS26">
        <f t="shared" ref="BS26" si="23">BF26/30</f>
        <v>1991.3333333333333</v>
      </c>
      <c r="BT26">
        <f>BG26/31</f>
        <v>7243.6129032258068</v>
      </c>
    </row>
    <row r="27" spans="2:72" ht="13" thickBot="1">
      <c r="B27" s="3" t="s">
        <v>33</v>
      </c>
      <c r="C27" s="4" t="s">
        <v>0</v>
      </c>
      <c r="D27" s="4" t="s">
        <v>1</v>
      </c>
      <c r="E27" s="4" t="s">
        <v>2</v>
      </c>
      <c r="F27" s="4" t="s">
        <v>3</v>
      </c>
      <c r="G27" s="4" t="s">
        <v>4</v>
      </c>
      <c r="H27" s="4" t="s">
        <v>5</v>
      </c>
      <c r="I27" s="4" t="s">
        <v>6</v>
      </c>
      <c r="J27" s="4" t="s">
        <v>7</v>
      </c>
      <c r="K27" s="4" t="s">
        <v>8</v>
      </c>
      <c r="L27" s="4" t="s">
        <v>9</v>
      </c>
      <c r="M27" s="4" t="s">
        <v>10</v>
      </c>
      <c r="N27" s="5" t="s">
        <v>11</v>
      </c>
      <c r="O27" s="6" t="s">
        <v>23</v>
      </c>
      <c r="Q27" s="34" t="s">
        <v>28</v>
      </c>
      <c r="R27" s="35">
        <f t="shared" ref="R27:AD27" si="24">SUM(R26-R13)/R13</f>
        <v>-8.7323239523261792E-2</v>
      </c>
      <c r="S27" s="35">
        <f t="shared" si="24"/>
        <v>-0.14296030018407019</v>
      </c>
      <c r="T27" s="35">
        <f t="shared" si="24"/>
        <v>-0.20488151996015086</v>
      </c>
      <c r="U27" s="35">
        <f t="shared" si="24"/>
        <v>4.777673793583375E-2</v>
      </c>
      <c r="V27" s="35">
        <f t="shared" si="24"/>
        <v>-5.1019715249326601E-2</v>
      </c>
      <c r="W27" s="35">
        <f t="shared" si="24"/>
        <v>-0.12068731138359479</v>
      </c>
      <c r="X27" s="35">
        <f t="shared" si="24"/>
        <v>6.5301030417309489E-2</v>
      </c>
      <c r="Y27" s="35">
        <f t="shared" si="24"/>
        <v>-4.2260487631157216E-2</v>
      </c>
      <c r="Z27" s="35">
        <f t="shared" si="24"/>
        <v>-1.3441858894255126E-2</v>
      </c>
      <c r="AA27" s="35">
        <f t="shared" si="24"/>
        <v>-6.5822784810126586E-2</v>
      </c>
      <c r="AB27" s="35">
        <f t="shared" si="24"/>
        <v>0.19737310598567867</v>
      </c>
      <c r="AC27" s="36">
        <f t="shared" si="24"/>
        <v>-0.14546097430223673</v>
      </c>
      <c r="AD27" s="37">
        <f t="shared" si="24"/>
        <v>-9.8888171357722501E-2</v>
      </c>
      <c r="AF27" s="34" t="s">
        <v>41</v>
      </c>
      <c r="AG27" s="105">
        <f>SUM(AG26-AG13)/AG13</f>
        <v>-0.10157460377407075</v>
      </c>
      <c r="AH27" s="38">
        <f t="shared" ref="AH27:AS27" si="25">SUM(AH26-AH13)/AH13</f>
        <v>-2.0310033929929264E-2</v>
      </c>
      <c r="AI27" s="38">
        <f t="shared" si="25"/>
        <v>-5.3255922671836542E-2</v>
      </c>
      <c r="AJ27" s="38">
        <f t="shared" si="25"/>
        <v>9.0037943096749201E-2</v>
      </c>
      <c r="AK27" s="38">
        <f t="shared" si="25"/>
        <v>6.7843168254219197E-2</v>
      </c>
      <c r="AL27" s="38">
        <f t="shared" si="25"/>
        <v>8.2502485442408749E-2</v>
      </c>
      <c r="AM27" s="38">
        <f t="shared" si="25"/>
        <v>-1.3823164219538244E-2</v>
      </c>
      <c r="AN27" s="38">
        <f t="shared" si="25"/>
        <v>-7.6674920318853881E-2</v>
      </c>
      <c r="AO27" s="38">
        <f t="shared" si="25"/>
        <v>-8.9089871097623261E-3</v>
      </c>
      <c r="AP27" s="38">
        <f t="shared" si="25"/>
        <v>-2.5882434086872554E-2</v>
      </c>
      <c r="AQ27" s="38">
        <f t="shared" si="25"/>
        <v>-9.2013610246204219E-2</v>
      </c>
      <c r="AR27" s="76">
        <f t="shared" si="25"/>
        <v>-0.13711984470251679</v>
      </c>
      <c r="AS27" s="77">
        <f t="shared" si="25"/>
        <v>-5.3560226642927762E-2</v>
      </c>
      <c r="AU27" s="34" t="s">
        <v>48</v>
      </c>
      <c r="AV27" s="42">
        <f t="shared" ref="AV27:BH27" si="26">SUM(AV26-AV13)/AV13</f>
        <v>-6.6698806677832831E-2</v>
      </c>
      <c r="AW27" s="43">
        <f t="shared" si="26"/>
        <v>-1.2543384499208551E-2</v>
      </c>
      <c r="AX27" s="43">
        <f t="shared" si="26"/>
        <v>5.3695744526134096E-3</v>
      </c>
      <c r="AY27" s="43">
        <f t="shared" si="26"/>
        <v>-6.5261695229272818E-2</v>
      </c>
      <c r="AZ27" s="43">
        <f t="shared" si="26"/>
        <v>-0.10678829688512248</v>
      </c>
      <c r="BA27" s="43">
        <f t="shared" si="26"/>
        <v>7.1225436490361074E-2</v>
      </c>
      <c r="BB27" s="43">
        <f t="shared" si="26"/>
        <v>7.0047016393982559E-2</v>
      </c>
      <c r="BC27" s="43">
        <f t="shared" si="26"/>
        <v>4.1226011088955636E-3</v>
      </c>
      <c r="BD27" s="43">
        <f t="shared" si="26"/>
        <v>0.11157275044716421</v>
      </c>
      <c r="BE27" s="43">
        <f t="shared" si="26"/>
        <v>-7.5130682718200545E-2</v>
      </c>
      <c r="BF27" s="43">
        <f t="shared" si="26"/>
        <v>5.8424393447039213E-3</v>
      </c>
      <c r="BG27" s="44">
        <f t="shared" si="26"/>
        <v>0.10629828157023491</v>
      </c>
      <c r="BH27" s="45">
        <f t="shared" si="26"/>
        <v>-2.3099754378151289E-4</v>
      </c>
    </row>
    <row r="28" spans="2:72" ht="13" thickBot="1">
      <c r="B28" s="54" t="s">
        <v>24</v>
      </c>
      <c r="C28" s="63">
        <v>205484</v>
      </c>
      <c r="D28" s="63">
        <v>172438</v>
      </c>
      <c r="E28" s="63">
        <v>174999</v>
      </c>
      <c r="F28" s="63">
        <v>51996</v>
      </c>
      <c r="G28" s="63">
        <v>7210</v>
      </c>
      <c r="H28" s="63">
        <v>34049</v>
      </c>
      <c r="I28" s="63">
        <v>46477</v>
      </c>
      <c r="J28" s="63">
        <v>36389</v>
      </c>
      <c r="K28" s="63">
        <v>28068</v>
      </c>
      <c r="L28" s="63">
        <v>23916</v>
      </c>
      <c r="M28" s="63">
        <v>27597</v>
      </c>
      <c r="N28" s="59">
        <v>143563</v>
      </c>
      <c r="O28" s="68">
        <f t="shared" ref="O28:O36" si="27">SUM(C28:N28)</f>
        <v>952186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72" ht="13" thickBot="1">
      <c r="B29" s="19" t="s">
        <v>13</v>
      </c>
      <c r="C29" s="64">
        <v>8900</v>
      </c>
      <c r="D29" s="64">
        <v>8731</v>
      </c>
      <c r="E29" s="64">
        <v>9421</v>
      </c>
      <c r="F29" s="64">
        <v>5844</v>
      </c>
      <c r="G29" s="64">
        <v>591</v>
      </c>
      <c r="H29" s="64">
        <v>10056</v>
      </c>
      <c r="I29" s="64">
        <v>14595</v>
      </c>
      <c r="J29" s="64">
        <v>9459</v>
      </c>
      <c r="K29" s="64">
        <v>5961</v>
      </c>
      <c r="L29" s="64">
        <v>3981</v>
      </c>
      <c r="M29" s="64">
        <v>3444</v>
      </c>
      <c r="N29" s="1">
        <v>5751</v>
      </c>
      <c r="O29" s="69">
        <f t="shared" si="27"/>
        <v>86734</v>
      </c>
      <c r="Q29" s="3" t="s">
        <v>29</v>
      </c>
      <c r="R29" s="4" t="s">
        <v>0</v>
      </c>
      <c r="S29" s="4" t="s">
        <v>1</v>
      </c>
      <c r="T29" s="4" t="s">
        <v>2</v>
      </c>
      <c r="U29" s="4" t="s">
        <v>3</v>
      </c>
      <c r="V29" s="4" t="s">
        <v>4</v>
      </c>
      <c r="W29" s="4" t="s">
        <v>5</v>
      </c>
      <c r="X29" s="4" t="s">
        <v>6</v>
      </c>
      <c r="Y29" s="4" t="s">
        <v>7</v>
      </c>
      <c r="Z29" s="4" t="s">
        <v>8</v>
      </c>
      <c r="AA29" s="4" t="s">
        <v>9</v>
      </c>
      <c r="AB29" s="4" t="s">
        <v>10</v>
      </c>
      <c r="AC29" s="5" t="s">
        <v>11</v>
      </c>
      <c r="AD29" s="6" t="s">
        <v>23</v>
      </c>
      <c r="AF29" s="3" t="s">
        <v>42</v>
      </c>
      <c r="AG29" s="4" t="s">
        <v>0</v>
      </c>
      <c r="AH29" s="4" t="s">
        <v>1</v>
      </c>
      <c r="AI29" s="4" t="s">
        <v>2</v>
      </c>
      <c r="AJ29" s="4" t="s">
        <v>3</v>
      </c>
      <c r="AK29" s="4" t="s">
        <v>4</v>
      </c>
      <c r="AL29" s="4" t="s">
        <v>5</v>
      </c>
      <c r="AM29" s="4" t="s">
        <v>6</v>
      </c>
      <c r="AN29" s="4" t="s">
        <v>7</v>
      </c>
      <c r="AO29" s="4" t="s">
        <v>8</v>
      </c>
      <c r="AP29" s="4" t="s">
        <v>9</v>
      </c>
      <c r="AQ29" s="4" t="s">
        <v>10</v>
      </c>
      <c r="AR29" s="5" t="s">
        <v>11</v>
      </c>
      <c r="AS29" s="6" t="s">
        <v>23</v>
      </c>
      <c r="AU29" s="3" t="s">
        <v>46</v>
      </c>
      <c r="AV29" s="4" t="s">
        <v>0</v>
      </c>
      <c r="AW29" s="4" t="s">
        <v>1</v>
      </c>
      <c r="AX29" s="4" t="s">
        <v>2</v>
      </c>
      <c r="AY29" s="4" t="s">
        <v>3</v>
      </c>
      <c r="AZ29" s="4" t="s">
        <v>4</v>
      </c>
      <c r="BA29" s="4" t="s">
        <v>5</v>
      </c>
      <c r="BB29" s="4" t="s">
        <v>6</v>
      </c>
      <c r="BC29" s="4" t="s">
        <v>7</v>
      </c>
      <c r="BD29" s="4" t="s">
        <v>8</v>
      </c>
      <c r="BE29" s="4" t="s">
        <v>9</v>
      </c>
      <c r="BF29" s="4" t="s">
        <v>10</v>
      </c>
      <c r="BG29" s="5" t="s">
        <v>11</v>
      </c>
      <c r="BH29" s="6" t="s">
        <v>23</v>
      </c>
    </row>
    <row r="30" spans="2:72">
      <c r="B30" s="56" t="s">
        <v>14</v>
      </c>
      <c r="C30" s="65">
        <v>25200</v>
      </c>
      <c r="D30" s="65">
        <v>19269</v>
      </c>
      <c r="E30" s="65">
        <v>19816</v>
      </c>
      <c r="F30" s="65">
        <v>4857</v>
      </c>
      <c r="G30" s="65">
        <v>0</v>
      </c>
      <c r="H30" s="65">
        <v>593</v>
      </c>
      <c r="I30" s="65">
        <v>1817</v>
      </c>
      <c r="J30" s="65">
        <v>1775</v>
      </c>
      <c r="K30" s="65">
        <v>107</v>
      </c>
      <c r="L30" s="65">
        <v>0</v>
      </c>
      <c r="M30" s="65">
        <v>1132</v>
      </c>
      <c r="N30" s="55">
        <v>17662</v>
      </c>
      <c r="O30" s="70">
        <f t="shared" si="27"/>
        <v>92228</v>
      </c>
      <c r="Q30" s="7" t="s">
        <v>24</v>
      </c>
      <c r="R30" s="8">
        <v>182169</v>
      </c>
      <c r="S30" s="8">
        <v>155730</v>
      </c>
      <c r="T30" s="8">
        <v>148386</v>
      </c>
      <c r="U30" s="8">
        <v>51284</v>
      </c>
      <c r="V30" s="8">
        <v>22926</v>
      </c>
      <c r="W30" s="8">
        <v>29782</v>
      </c>
      <c r="X30" s="8">
        <v>47384</v>
      </c>
      <c r="Y30" s="8">
        <v>35044</v>
      </c>
      <c r="Z30" s="8">
        <v>29149</v>
      </c>
      <c r="AA30" s="8">
        <v>24814</v>
      </c>
      <c r="AB30" s="8">
        <v>30692</v>
      </c>
      <c r="AC30" s="9">
        <v>132649</v>
      </c>
      <c r="AD30" s="10">
        <f>SUM(R30:AC30)</f>
        <v>890009</v>
      </c>
      <c r="AF30" s="7" t="s">
        <v>24</v>
      </c>
      <c r="AG30" s="79">
        <v>188342</v>
      </c>
      <c r="AH30" s="8">
        <v>147937</v>
      </c>
      <c r="AI30" s="8">
        <v>145046</v>
      </c>
      <c r="AJ30" s="8">
        <v>44194</v>
      </c>
      <c r="AK30" s="8">
        <v>25516</v>
      </c>
      <c r="AL30" s="8">
        <v>41139</v>
      </c>
      <c r="AM30" s="8">
        <v>58410</v>
      </c>
      <c r="AN30" s="8">
        <v>44191</v>
      </c>
      <c r="AO30" s="8">
        <v>31404</v>
      </c>
      <c r="AP30" s="86">
        <v>28278</v>
      </c>
      <c r="AQ30" s="86">
        <v>25375</v>
      </c>
      <c r="AR30" s="9">
        <v>108331</v>
      </c>
      <c r="AS30" s="10">
        <f>SUM(AG30:AR30)</f>
        <v>888163</v>
      </c>
      <c r="AU30" s="7" t="s">
        <v>24</v>
      </c>
      <c r="AV30" s="79">
        <v>175609</v>
      </c>
      <c r="AW30" s="8">
        <v>162793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6">
        <v>0</v>
      </c>
      <c r="BF30" s="86">
        <v>0</v>
      </c>
      <c r="BG30" s="9">
        <v>0</v>
      </c>
      <c r="BH30" s="10">
        <f>SUM(AV30:BG30)</f>
        <v>338402</v>
      </c>
    </row>
    <row r="31" spans="2:72">
      <c r="B31" s="57" t="s">
        <v>15</v>
      </c>
      <c r="C31" s="64">
        <v>3768</v>
      </c>
      <c r="D31" s="64">
        <v>2736</v>
      </c>
      <c r="E31" s="64">
        <v>2359</v>
      </c>
      <c r="F31" s="64">
        <v>510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144</v>
      </c>
      <c r="N31" s="1">
        <v>2428</v>
      </c>
      <c r="O31" s="69">
        <f t="shared" si="27"/>
        <v>11945</v>
      </c>
      <c r="Q31" s="11" t="s">
        <v>13</v>
      </c>
      <c r="R31" s="12">
        <v>7791</v>
      </c>
      <c r="S31" s="12">
        <v>3706</v>
      </c>
      <c r="T31" s="12">
        <v>6494</v>
      </c>
      <c r="U31" s="12">
        <v>5076</v>
      </c>
      <c r="V31" s="12">
        <v>4800</v>
      </c>
      <c r="W31" s="12">
        <v>7119</v>
      </c>
      <c r="X31" s="12">
        <v>8438</v>
      </c>
      <c r="Y31" s="12">
        <v>9486</v>
      </c>
      <c r="Z31" s="12">
        <v>6454</v>
      </c>
      <c r="AA31" s="12">
        <v>4151</v>
      </c>
      <c r="AB31" s="12">
        <v>4761</v>
      </c>
      <c r="AC31" s="13">
        <v>6859</v>
      </c>
      <c r="AD31" s="14">
        <f>SUM(R31:AC31)</f>
        <v>75135</v>
      </c>
      <c r="AF31" s="11" t="s">
        <v>13</v>
      </c>
      <c r="AG31" s="80">
        <v>6260</v>
      </c>
      <c r="AH31" s="12">
        <v>5760</v>
      </c>
      <c r="AI31" s="12">
        <v>6521</v>
      </c>
      <c r="AJ31" s="12">
        <v>1774</v>
      </c>
      <c r="AK31" s="12">
        <v>2835</v>
      </c>
      <c r="AL31" s="12">
        <v>8240</v>
      </c>
      <c r="AM31" s="12">
        <v>11607</v>
      </c>
      <c r="AN31" s="12">
        <v>8431</v>
      </c>
      <c r="AO31" s="12">
        <v>5826</v>
      </c>
      <c r="AP31" s="47">
        <v>5254</v>
      </c>
      <c r="AQ31" s="47">
        <v>4204</v>
      </c>
      <c r="AR31" s="13">
        <v>5037</v>
      </c>
      <c r="AS31" s="14">
        <f t="shared" ref="AS31:AS38" si="28">SUM(AG31:AR31)</f>
        <v>71749</v>
      </c>
      <c r="AU31" s="11" t="s">
        <v>13</v>
      </c>
      <c r="AV31" s="80">
        <v>4561</v>
      </c>
      <c r="AW31" s="12">
        <v>5251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47">
        <v>0</v>
      </c>
      <c r="BF31" s="47">
        <v>0</v>
      </c>
      <c r="BG31" s="13">
        <v>0</v>
      </c>
      <c r="BH31" s="14">
        <f t="shared" ref="BH31:BH38" si="29">SUM(AV31:BG31)</f>
        <v>9812</v>
      </c>
    </row>
    <row r="32" spans="2:72">
      <c r="B32" s="56" t="s">
        <v>16</v>
      </c>
      <c r="C32" s="65">
        <v>8207</v>
      </c>
      <c r="D32" s="65">
        <v>5300</v>
      </c>
      <c r="E32" s="65">
        <v>6035</v>
      </c>
      <c r="F32" s="65">
        <v>786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216</v>
      </c>
      <c r="N32" s="55">
        <v>3640</v>
      </c>
      <c r="O32" s="70">
        <f t="shared" si="27"/>
        <v>24184</v>
      </c>
      <c r="Q32" s="15" t="s">
        <v>14</v>
      </c>
      <c r="R32" s="16">
        <v>22775</v>
      </c>
      <c r="S32" s="16">
        <v>19286</v>
      </c>
      <c r="T32" s="16">
        <v>18355</v>
      </c>
      <c r="U32" s="16">
        <v>4104</v>
      </c>
      <c r="V32" s="16">
        <v>0</v>
      </c>
      <c r="W32" s="16">
        <v>866</v>
      </c>
      <c r="X32" s="16">
        <v>3495</v>
      </c>
      <c r="Y32" s="16">
        <v>3002</v>
      </c>
      <c r="Z32" s="16">
        <v>496</v>
      </c>
      <c r="AA32" s="16">
        <v>0</v>
      </c>
      <c r="AB32" s="16">
        <v>1387</v>
      </c>
      <c r="AC32" s="17">
        <v>17574</v>
      </c>
      <c r="AD32" s="18">
        <f>SUM(R32:AC32)</f>
        <v>91340</v>
      </c>
      <c r="AF32" s="15" t="s">
        <v>14</v>
      </c>
      <c r="AG32" s="81">
        <v>25858</v>
      </c>
      <c r="AH32" s="16">
        <v>22556</v>
      </c>
      <c r="AI32" s="16">
        <v>21593</v>
      </c>
      <c r="AJ32" s="16">
        <v>4116</v>
      </c>
      <c r="AK32" s="16">
        <v>0</v>
      </c>
      <c r="AL32" s="16">
        <v>3446</v>
      </c>
      <c r="AM32" s="16">
        <v>4171</v>
      </c>
      <c r="AN32" s="16">
        <v>3814</v>
      </c>
      <c r="AO32" s="16">
        <v>297</v>
      </c>
      <c r="AP32" s="46">
        <v>0</v>
      </c>
      <c r="AQ32" s="46">
        <v>838</v>
      </c>
      <c r="AR32" s="17">
        <v>15895</v>
      </c>
      <c r="AS32" s="18">
        <f t="shared" si="28"/>
        <v>102584</v>
      </c>
      <c r="AU32" s="15" t="s">
        <v>14</v>
      </c>
      <c r="AV32" s="81">
        <v>24410</v>
      </c>
      <c r="AW32" s="16">
        <v>23144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46">
        <v>0</v>
      </c>
      <c r="BF32" s="46">
        <v>0</v>
      </c>
      <c r="BG32" s="17">
        <v>0</v>
      </c>
      <c r="BH32" s="18">
        <f t="shared" si="29"/>
        <v>47554</v>
      </c>
    </row>
    <row r="33" spans="1:72">
      <c r="B33" s="115" t="s">
        <v>25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06">
        <v>3757</v>
      </c>
      <c r="O33" s="107">
        <f>SUM(N33)</f>
        <v>3757</v>
      </c>
      <c r="Q33" s="53" t="s">
        <v>35</v>
      </c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9"/>
      <c r="AC33" s="103">
        <v>6944</v>
      </c>
      <c r="AD33" s="22">
        <f>SUM(R33:AC33)</f>
        <v>6944</v>
      </c>
      <c r="AF33" s="19" t="s">
        <v>35</v>
      </c>
      <c r="AG33" s="82">
        <v>9312</v>
      </c>
      <c r="AH33" s="85">
        <v>8015</v>
      </c>
      <c r="AI33" s="85">
        <v>6751</v>
      </c>
      <c r="AJ33" s="85">
        <v>1244</v>
      </c>
      <c r="AK33" s="85">
        <v>0</v>
      </c>
      <c r="AL33" s="85">
        <v>2324</v>
      </c>
      <c r="AM33" s="85">
        <v>3070</v>
      </c>
      <c r="AN33" s="85">
        <v>2599</v>
      </c>
      <c r="AO33" s="85">
        <v>211</v>
      </c>
      <c r="AP33" s="87">
        <v>0</v>
      </c>
      <c r="AQ33" s="87">
        <v>167</v>
      </c>
      <c r="AR33" s="78">
        <v>7911</v>
      </c>
      <c r="AS33" s="22">
        <f t="shared" si="28"/>
        <v>41604</v>
      </c>
      <c r="AU33" s="19" t="s">
        <v>35</v>
      </c>
      <c r="AV33" s="82">
        <v>10832</v>
      </c>
      <c r="AW33" s="85">
        <v>9944</v>
      </c>
      <c r="AX33" s="85">
        <v>0</v>
      </c>
      <c r="AY33" s="85">
        <v>0</v>
      </c>
      <c r="AZ33" s="85">
        <v>0</v>
      </c>
      <c r="BA33" s="85">
        <v>0</v>
      </c>
      <c r="BB33" s="85">
        <v>0</v>
      </c>
      <c r="BC33" s="85">
        <v>0</v>
      </c>
      <c r="BD33" s="85">
        <v>0</v>
      </c>
      <c r="BE33" s="87">
        <v>0</v>
      </c>
      <c r="BF33" s="87">
        <v>0</v>
      </c>
      <c r="BG33" s="78">
        <v>0</v>
      </c>
      <c r="BH33" s="22">
        <f t="shared" si="29"/>
        <v>20776</v>
      </c>
    </row>
    <row r="34" spans="1:72">
      <c r="B34" s="56" t="s">
        <v>19</v>
      </c>
      <c r="C34" s="109">
        <v>22185</v>
      </c>
      <c r="D34" s="109">
        <v>20308</v>
      </c>
      <c r="E34" s="109">
        <v>17745</v>
      </c>
      <c r="F34" s="109">
        <v>2710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1317</v>
      </c>
      <c r="N34" s="110">
        <v>20722</v>
      </c>
      <c r="O34" s="111">
        <f t="shared" si="27"/>
        <v>84987</v>
      </c>
      <c r="Q34" s="23" t="s">
        <v>15</v>
      </c>
      <c r="R34" s="24">
        <v>4765</v>
      </c>
      <c r="S34" s="24">
        <v>3642</v>
      </c>
      <c r="T34" s="24">
        <v>3478</v>
      </c>
      <c r="U34" s="24">
        <v>802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157</v>
      </c>
      <c r="AC34" s="25">
        <v>4416</v>
      </c>
      <c r="AD34" s="26">
        <f t="shared" ref="AD34:AD39" si="30">SUM(R34:AC34)</f>
        <v>17260</v>
      </c>
      <c r="AF34" s="23" t="s">
        <v>15</v>
      </c>
      <c r="AG34" s="83">
        <v>5533</v>
      </c>
      <c r="AH34" s="24">
        <v>4589</v>
      </c>
      <c r="AI34" s="24">
        <v>4436</v>
      </c>
      <c r="AJ34" s="24">
        <v>1055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88">
        <v>0</v>
      </c>
      <c r="AQ34" s="88">
        <v>139</v>
      </c>
      <c r="AR34" s="25">
        <v>4184</v>
      </c>
      <c r="AS34" s="26">
        <f t="shared" si="28"/>
        <v>19936</v>
      </c>
      <c r="AU34" s="23" t="s">
        <v>15</v>
      </c>
      <c r="AV34" s="83">
        <v>5618</v>
      </c>
      <c r="AW34" s="24">
        <v>5066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88">
        <v>0</v>
      </c>
      <c r="BF34" s="88">
        <v>0</v>
      </c>
      <c r="BG34" s="25">
        <v>0</v>
      </c>
      <c r="BH34" s="26">
        <f t="shared" si="29"/>
        <v>10684</v>
      </c>
    </row>
    <row r="35" spans="1:72">
      <c r="B35" s="57" t="s">
        <v>18</v>
      </c>
      <c r="C35" s="108">
        <v>95861</v>
      </c>
      <c r="D35" s="108">
        <v>85070</v>
      </c>
      <c r="E35" s="108">
        <v>77608</v>
      </c>
      <c r="F35" s="108">
        <v>29047</v>
      </c>
      <c r="G35" s="108">
        <v>6218</v>
      </c>
      <c r="H35" s="108">
        <v>24033</v>
      </c>
      <c r="I35" s="108">
        <v>34184</v>
      </c>
      <c r="J35" s="108">
        <v>27184</v>
      </c>
      <c r="K35" s="108">
        <v>19932</v>
      </c>
      <c r="L35" s="108">
        <v>19123</v>
      </c>
      <c r="M35" s="108">
        <v>26824</v>
      </c>
      <c r="N35" s="106">
        <v>86983</v>
      </c>
      <c r="O35" s="107">
        <f t="shared" si="27"/>
        <v>532067</v>
      </c>
      <c r="Q35" s="19" t="s">
        <v>16</v>
      </c>
      <c r="R35" s="20">
        <v>7293</v>
      </c>
      <c r="S35" s="20">
        <v>4638</v>
      </c>
      <c r="T35" s="20">
        <v>4107</v>
      </c>
      <c r="U35" s="20">
        <v>1064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276</v>
      </c>
      <c r="AC35" s="21">
        <v>4446</v>
      </c>
      <c r="AD35" s="22">
        <f t="shared" si="30"/>
        <v>21824</v>
      </c>
      <c r="AF35" s="19" t="s">
        <v>16</v>
      </c>
      <c r="AG35" s="84">
        <v>5391</v>
      </c>
      <c r="AH35" s="20">
        <v>3738</v>
      </c>
      <c r="AI35" s="20">
        <v>3396</v>
      </c>
      <c r="AJ35" s="20">
        <v>734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89">
        <v>0</v>
      </c>
      <c r="AQ35" s="89">
        <v>121</v>
      </c>
      <c r="AR35" s="21">
        <v>3486</v>
      </c>
      <c r="AS35" s="22">
        <f t="shared" si="28"/>
        <v>16866</v>
      </c>
      <c r="AU35" s="19" t="s">
        <v>16</v>
      </c>
      <c r="AV35" s="84">
        <v>4294</v>
      </c>
      <c r="AW35" s="20">
        <v>2703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89">
        <v>0</v>
      </c>
      <c r="BF35" s="89">
        <v>0</v>
      </c>
      <c r="BG35" s="21">
        <v>0</v>
      </c>
      <c r="BH35" s="22">
        <f t="shared" si="29"/>
        <v>6997</v>
      </c>
    </row>
    <row r="36" spans="1:72" ht="13" thickBot="1">
      <c r="B36" s="112" t="s">
        <v>17</v>
      </c>
      <c r="C36" s="113">
        <v>113464</v>
      </c>
      <c r="D36" s="113">
        <v>8020</v>
      </c>
      <c r="E36" s="113">
        <v>4811</v>
      </c>
      <c r="F36" s="113">
        <v>0</v>
      </c>
      <c r="G36" s="113">
        <v>9</v>
      </c>
      <c r="H36" s="113">
        <v>30</v>
      </c>
      <c r="I36" s="113">
        <v>1181</v>
      </c>
      <c r="J36" s="113">
        <v>73575</v>
      </c>
      <c r="K36" s="113">
        <v>296</v>
      </c>
      <c r="L36" s="113">
        <v>98</v>
      </c>
      <c r="M36" s="113">
        <v>317</v>
      </c>
      <c r="N36" s="116">
        <v>10990</v>
      </c>
      <c r="O36" s="114">
        <f t="shared" si="27"/>
        <v>212791</v>
      </c>
      <c r="Q36" s="23" t="s">
        <v>25</v>
      </c>
      <c r="R36" s="24">
        <v>10298</v>
      </c>
      <c r="S36" s="24">
        <v>9808</v>
      </c>
      <c r="T36" s="24">
        <v>9407</v>
      </c>
      <c r="U36" s="24">
        <v>1974</v>
      </c>
      <c r="V36" s="120"/>
      <c r="W36" s="121"/>
      <c r="X36" s="121"/>
      <c r="Y36" s="121"/>
      <c r="Z36" s="121"/>
      <c r="AA36" s="121"/>
      <c r="AB36" s="121"/>
      <c r="AC36" s="122"/>
      <c r="AD36" s="26">
        <f t="shared" si="30"/>
        <v>31487</v>
      </c>
      <c r="AF36" s="91" t="s">
        <v>19</v>
      </c>
      <c r="AG36" s="92">
        <v>19051</v>
      </c>
      <c r="AH36" s="93">
        <v>17583</v>
      </c>
      <c r="AI36" s="93">
        <v>15388</v>
      </c>
      <c r="AJ36" s="93">
        <v>3704</v>
      </c>
      <c r="AK36" s="93">
        <v>1605</v>
      </c>
      <c r="AL36" s="93">
        <v>2878</v>
      </c>
      <c r="AM36" s="93">
        <v>4170</v>
      </c>
      <c r="AN36" s="93">
        <v>3400</v>
      </c>
      <c r="AO36" s="93">
        <v>2780</v>
      </c>
      <c r="AP36" s="94">
        <v>2233</v>
      </c>
      <c r="AQ36" s="94">
        <v>2818</v>
      </c>
      <c r="AR36" s="95">
        <v>12722</v>
      </c>
      <c r="AS36" s="96">
        <f t="shared" si="28"/>
        <v>88332</v>
      </c>
      <c r="AU36" s="91" t="s">
        <v>19</v>
      </c>
      <c r="AV36" s="92">
        <v>32914</v>
      </c>
      <c r="AW36" s="93">
        <v>33715</v>
      </c>
      <c r="AX36" s="93">
        <v>0</v>
      </c>
      <c r="AY36" s="93">
        <v>0</v>
      </c>
      <c r="AZ36" s="93">
        <v>0</v>
      </c>
      <c r="BA36" s="93">
        <v>0</v>
      </c>
      <c r="BB36" s="93">
        <v>0</v>
      </c>
      <c r="BC36" s="93">
        <v>0</v>
      </c>
      <c r="BD36" s="93">
        <v>0</v>
      </c>
      <c r="BE36" s="94">
        <v>0</v>
      </c>
      <c r="BF36" s="94">
        <v>0</v>
      </c>
      <c r="BG36" s="95">
        <v>0</v>
      </c>
      <c r="BH36" s="96">
        <f t="shared" si="29"/>
        <v>66629</v>
      </c>
    </row>
    <row r="37" spans="1:72" ht="13" thickBot="1">
      <c r="B37" s="62" t="s">
        <v>12</v>
      </c>
      <c r="C37" s="67">
        <f t="shared" ref="C37:K37" si="31">SUM(C28:C36)</f>
        <v>483069</v>
      </c>
      <c r="D37" s="67">
        <f t="shared" si="31"/>
        <v>321872</v>
      </c>
      <c r="E37" s="67">
        <f t="shared" si="31"/>
        <v>312794</v>
      </c>
      <c r="F37" s="67">
        <f t="shared" si="31"/>
        <v>95750</v>
      </c>
      <c r="G37" s="67">
        <f t="shared" si="31"/>
        <v>14028</v>
      </c>
      <c r="H37" s="67">
        <f t="shared" si="31"/>
        <v>68761</v>
      </c>
      <c r="I37" s="67">
        <f t="shared" si="31"/>
        <v>98254</v>
      </c>
      <c r="J37" s="67">
        <f t="shared" si="31"/>
        <v>148382</v>
      </c>
      <c r="K37" s="67">
        <f t="shared" si="31"/>
        <v>54364</v>
      </c>
      <c r="L37" s="67">
        <f>SUM(L28:L36)</f>
        <v>47118</v>
      </c>
      <c r="M37" s="67">
        <f>SUM(M28:M36)</f>
        <v>60991</v>
      </c>
      <c r="N37" s="60">
        <f>SUM(N28:N36)</f>
        <v>295496</v>
      </c>
      <c r="O37" s="72">
        <f>SUM(C37:N37)</f>
        <v>2000879</v>
      </c>
      <c r="Q37" s="19" t="s">
        <v>19</v>
      </c>
      <c r="R37" s="20">
        <v>20692</v>
      </c>
      <c r="S37" s="20">
        <v>18612</v>
      </c>
      <c r="T37" s="20">
        <v>17994</v>
      </c>
      <c r="U37" s="20">
        <v>4431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598</v>
      </c>
      <c r="AC37" s="21">
        <v>13063</v>
      </c>
      <c r="AD37" s="22">
        <f t="shared" si="30"/>
        <v>75390</v>
      </c>
      <c r="AF37" s="19" t="s">
        <v>18</v>
      </c>
      <c r="AG37" s="84">
        <v>72539</v>
      </c>
      <c r="AH37" s="20">
        <v>63039</v>
      </c>
      <c r="AI37" s="20">
        <v>61141</v>
      </c>
      <c r="AJ37" s="20">
        <v>29386</v>
      </c>
      <c r="AK37" s="20">
        <v>22956</v>
      </c>
      <c r="AL37" s="20">
        <v>30164</v>
      </c>
      <c r="AM37" s="20">
        <v>36940</v>
      </c>
      <c r="AN37" s="20">
        <v>35313</v>
      </c>
      <c r="AO37" s="20">
        <v>26422</v>
      </c>
      <c r="AP37" s="89">
        <v>23824</v>
      </c>
      <c r="AQ37" s="89">
        <v>22260</v>
      </c>
      <c r="AR37" s="21">
        <v>49972</v>
      </c>
      <c r="AS37" s="22">
        <f t="shared" si="28"/>
        <v>473956</v>
      </c>
      <c r="AU37" s="19" t="s">
        <v>18</v>
      </c>
      <c r="AV37" s="84">
        <v>72312</v>
      </c>
      <c r="AW37" s="20">
        <v>67601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89">
        <v>0</v>
      </c>
      <c r="BF37" s="89">
        <v>0</v>
      </c>
      <c r="BG37" s="21">
        <v>0</v>
      </c>
      <c r="BH37" s="22">
        <f t="shared" si="29"/>
        <v>139913</v>
      </c>
    </row>
    <row r="38" spans="1:72" ht="13" thickBot="1">
      <c r="B38" s="34" t="s">
        <v>34</v>
      </c>
      <c r="C38" s="51">
        <f t="shared" ref="C38:O38" si="32">SUM(C37-C24)/C24</f>
        <v>3.0101097551353762E-2</v>
      </c>
      <c r="D38" s="52">
        <f t="shared" si="32"/>
        <v>8.1028796356626118E-2</v>
      </c>
      <c r="E38" s="51">
        <f t="shared" si="32"/>
        <v>2.8876864628390047E-2</v>
      </c>
      <c r="F38" s="52">
        <f t="shared" si="32"/>
        <v>6.2649131568725369E-2</v>
      </c>
      <c r="G38" s="51">
        <f t="shared" si="32"/>
        <v>-0.60454430129957992</v>
      </c>
      <c r="H38" s="52">
        <f t="shared" si="32"/>
        <v>0.21188247942332433</v>
      </c>
      <c r="I38" s="51">
        <f t="shared" si="32"/>
        <v>0.13131987702794506</v>
      </c>
      <c r="J38" s="52">
        <f t="shared" si="32"/>
        <v>1.3060784193242256E-2</v>
      </c>
      <c r="K38" s="51">
        <f t="shared" si="32"/>
        <v>0.1278604178336549</v>
      </c>
      <c r="L38" s="52">
        <f t="shared" si="32"/>
        <v>0.14944379391100704</v>
      </c>
      <c r="M38" s="52">
        <f t="shared" si="32"/>
        <v>0.38229494821295018</v>
      </c>
      <c r="N38" s="51">
        <f t="shared" si="32"/>
        <v>0.21049850273031531</v>
      </c>
      <c r="O38" s="75">
        <f t="shared" si="32"/>
        <v>7.3561951650842158E-2</v>
      </c>
      <c r="Q38" s="23" t="s">
        <v>18</v>
      </c>
      <c r="R38" s="24">
        <v>74357</v>
      </c>
      <c r="S38" s="24">
        <v>63715</v>
      </c>
      <c r="T38" s="24">
        <v>62657</v>
      </c>
      <c r="U38" s="24">
        <v>31862</v>
      </c>
      <c r="V38" s="24">
        <v>20376</v>
      </c>
      <c r="W38" s="24">
        <v>26270</v>
      </c>
      <c r="X38" s="24">
        <v>37397</v>
      </c>
      <c r="Y38" s="24">
        <v>34769</v>
      </c>
      <c r="Z38" s="24">
        <v>23960</v>
      </c>
      <c r="AA38" s="24">
        <v>19947</v>
      </c>
      <c r="AB38" s="24">
        <v>26113</v>
      </c>
      <c r="AC38" s="25">
        <v>61916</v>
      </c>
      <c r="AD38" s="26">
        <f t="shared" si="30"/>
        <v>483339</v>
      </c>
      <c r="AF38" s="97" t="s">
        <v>17</v>
      </c>
      <c r="AG38" s="98">
        <v>85504</v>
      </c>
      <c r="AH38" s="99">
        <v>6130</v>
      </c>
      <c r="AI38" s="99">
        <v>1834</v>
      </c>
      <c r="AJ38" s="99">
        <v>58</v>
      </c>
      <c r="AK38" s="99">
        <v>30</v>
      </c>
      <c r="AL38" s="99">
        <v>961</v>
      </c>
      <c r="AM38" s="99">
        <v>5053</v>
      </c>
      <c r="AN38" s="99">
        <v>37157</v>
      </c>
      <c r="AO38" s="99">
        <v>311</v>
      </c>
      <c r="AP38" s="100">
        <v>158</v>
      </c>
      <c r="AQ38" s="100">
        <v>52</v>
      </c>
      <c r="AR38" s="101">
        <v>1625</v>
      </c>
      <c r="AS38" s="102">
        <f t="shared" si="28"/>
        <v>138873</v>
      </c>
      <c r="AU38" s="97" t="s">
        <v>17</v>
      </c>
      <c r="AV38" s="98">
        <v>64893</v>
      </c>
      <c r="AW38" s="99">
        <v>5229</v>
      </c>
      <c r="AX38" s="99">
        <v>0</v>
      </c>
      <c r="AY38" s="99">
        <v>0</v>
      </c>
      <c r="AZ38" s="99">
        <v>0</v>
      </c>
      <c r="BA38" s="99">
        <v>0</v>
      </c>
      <c r="BB38" s="99">
        <v>0</v>
      </c>
      <c r="BC38" s="99">
        <v>0</v>
      </c>
      <c r="BD38" s="99">
        <v>0</v>
      </c>
      <c r="BE38" s="100">
        <v>0</v>
      </c>
      <c r="BF38" s="100">
        <v>0</v>
      </c>
      <c r="BG38" s="101">
        <v>0</v>
      </c>
      <c r="BH38" s="102">
        <f t="shared" si="29"/>
        <v>70122</v>
      </c>
    </row>
    <row r="39" spans="1:72" ht="13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39" t="s">
        <v>17</v>
      </c>
      <c r="R39" s="74">
        <v>93221</v>
      </c>
      <c r="S39" s="40">
        <v>3930</v>
      </c>
      <c r="T39" s="40">
        <v>3072</v>
      </c>
      <c r="U39" s="40">
        <v>174</v>
      </c>
      <c r="V39" s="90">
        <v>0</v>
      </c>
      <c r="W39" s="40">
        <v>0</v>
      </c>
      <c r="X39" s="40">
        <v>4285</v>
      </c>
      <c r="Y39" s="40">
        <v>68774</v>
      </c>
      <c r="Z39" s="40">
        <v>257</v>
      </c>
      <c r="AA39" s="40">
        <v>100</v>
      </c>
      <c r="AB39" s="40">
        <v>288</v>
      </c>
      <c r="AC39" s="104">
        <v>6906</v>
      </c>
      <c r="AD39" s="41">
        <f t="shared" si="30"/>
        <v>181007</v>
      </c>
      <c r="AF39" s="62" t="s">
        <v>12</v>
      </c>
      <c r="AG39" s="31">
        <f t="shared" ref="AG39:AO39" si="33">SUM(AG30:AG38)</f>
        <v>417790</v>
      </c>
      <c r="AH39" s="31">
        <f t="shared" si="33"/>
        <v>279347</v>
      </c>
      <c r="AI39" s="31">
        <f t="shared" si="33"/>
        <v>266106</v>
      </c>
      <c r="AJ39" s="31">
        <f t="shared" si="33"/>
        <v>86265</v>
      </c>
      <c r="AK39" s="31">
        <f t="shared" si="33"/>
        <v>52942</v>
      </c>
      <c r="AL39" s="31">
        <f t="shared" si="33"/>
        <v>89152</v>
      </c>
      <c r="AM39" s="31">
        <f t="shared" si="33"/>
        <v>123421</v>
      </c>
      <c r="AN39" s="31">
        <f t="shared" si="33"/>
        <v>134905</v>
      </c>
      <c r="AO39" s="31">
        <f t="shared" si="33"/>
        <v>67251</v>
      </c>
      <c r="AP39" s="31">
        <f>SUM(AP30:AP38)</f>
        <v>59747</v>
      </c>
      <c r="AQ39" s="31">
        <f>SUM(AQ30:AQ38)</f>
        <v>55974</v>
      </c>
      <c r="AR39" s="32">
        <f>SUM(AR30:AR38)</f>
        <v>209163</v>
      </c>
      <c r="AS39" s="33">
        <f>SUM(AG39:AR39)</f>
        <v>1842063</v>
      </c>
      <c r="AU39" s="62" t="s">
        <v>12</v>
      </c>
      <c r="AV39" s="31">
        <f t="shared" ref="AV39:BD39" si="34">SUM(AV30:AV38)</f>
        <v>395443</v>
      </c>
      <c r="AW39" s="31">
        <f t="shared" si="34"/>
        <v>315446</v>
      </c>
      <c r="AX39" s="31">
        <f t="shared" si="34"/>
        <v>0</v>
      </c>
      <c r="AY39" s="31">
        <f t="shared" si="34"/>
        <v>0</v>
      </c>
      <c r="AZ39" s="31">
        <f t="shared" si="34"/>
        <v>0</v>
      </c>
      <c r="BA39" s="31">
        <f t="shared" si="34"/>
        <v>0</v>
      </c>
      <c r="BB39" s="31">
        <f t="shared" si="34"/>
        <v>0</v>
      </c>
      <c r="BC39" s="31">
        <f t="shared" si="34"/>
        <v>0</v>
      </c>
      <c r="BD39" s="31">
        <f t="shared" si="34"/>
        <v>0</v>
      </c>
      <c r="BE39" s="31">
        <f>SUM(BE30:BE38)</f>
        <v>0</v>
      </c>
      <c r="BF39" s="31">
        <f>SUM(BF30:BF38)</f>
        <v>0</v>
      </c>
      <c r="BG39" s="32">
        <f>SUM(BG30:BG38)</f>
        <v>0</v>
      </c>
      <c r="BH39" s="33">
        <f>SUM(AV39:BG39)</f>
        <v>710889</v>
      </c>
      <c r="BI39">
        <f>AV39/31</f>
        <v>12756.225806451614</v>
      </c>
      <c r="BJ39">
        <f>AW39/28</f>
        <v>11265.928571428571</v>
      </c>
      <c r="BK39">
        <f>AX39/31</f>
        <v>0</v>
      </c>
      <c r="BL39">
        <f>AY39/30</f>
        <v>0</v>
      </c>
      <c r="BM39">
        <f>AZ39/31</f>
        <v>0</v>
      </c>
      <c r="BN39">
        <f>BA39/30</f>
        <v>0</v>
      </c>
      <c r="BO39">
        <f>BB39/31</f>
        <v>0</v>
      </c>
      <c r="BP39">
        <f>BC39/31</f>
        <v>0</v>
      </c>
      <c r="BQ39">
        <f t="shared" ref="BO39:BT39" si="35">BD39/30</f>
        <v>0</v>
      </c>
      <c r="BR39">
        <f>BE39/31</f>
        <v>0</v>
      </c>
      <c r="BS39">
        <f t="shared" si="35"/>
        <v>0</v>
      </c>
      <c r="BT39">
        <f>BG39/31</f>
        <v>0</v>
      </c>
    </row>
    <row r="40" spans="1:72" ht="13" thickBot="1">
      <c r="Q40" s="62" t="s">
        <v>12</v>
      </c>
      <c r="R40" s="31">
        <f t="shared" ref="R40:Z40" si="36">SUM(R30:R39)</f>
        <v>423361</v>
      </c>
      <c r="S40" s="31">
        <f t="shared" si="36"/>
        <v>283067</v>
      </c>
      <c r="T40" s="31">
        <f t="shared" si="36"/>
        <v>273950</v>
      </c>
      <c r="U40" s="31">
        <f t="shared" si="36"/>
        <v>100771</v>
      </c>
      <c r="V40" s="31">
        <f t="shared" si="36"/>
        <v>48102</v>
      </c>
      <c r="W40" s="31">
        <f t="shared" si="36"/>
        <v>64037</v>
      </c>
      <c r="X40" s="31">
        <f t="shared" si="36"/>
        <v>100999</v>
      </c>
      <c r="Y40" s="31">
        <f t="shared" si="36"/>
        <v>151075</v>
      </c>
      <c r="Z40" s="31">
        <f t="shared" si="36"/>
        <v>60316</v>
      </c>
      <c r="AA40" s="31">
        <f>SUM(AA30:AA39)</f>
        <v>49012</v>
      </c>
      <c r="AB40" s="31">
        <f>SUM(AB30:AB39)</f>
        <v>64272</v>
      </c>
      <c r="AC40" s="32">
        <f>SUM(AC30:AC39)</f>
        <v>254773</v>
      </c>
      <c r="AD40" s="33">
        <f>SUM(R40:AC40)</f>
        <v>1873735</v>
      </c>
      <c r="AF40" s="34" t="s">
        <v>43</v>
      </c>
      <c r="AG40" s="105">
        <f t="shared" ref="AG40:AS40" si="37">SUM(AG39-AG26)/AG26</f>
        <v>-2.1400285655598706E-3</v>
      </c>
      <c r="AH40" s="38">
        <f t="shared" si="37"/>
        <v>-8.9009623631543078E-2</v>
      </c>
      <c r="AI40" s="38">
        <f t="shared" si="37"/>
        <v>-3.3827966437080421E-2</v>
      </c>
      <c r="AJ40" s="38">
        <f t="shared" si="37"/>
        <v>-9.8259551560131705E-2</v>
      </c>
      <c r="AK40" s="38">
        <f t="shared" si="37"/>
        <v>-2.022763023965948E-2</v>
      </c>
      <c r="AL40" s="38">
        <f t="shared" si="37"/>
        <v>0.16968210026371378</v>
      </c>
      <c r="AM40" s="38">
        <f t="shared" si="37"/>
        <v>8.6672477702351702E-2</v>
      </c>
      <c r="AN40" s="38">
        <f t="shared" si="37"/>
        <v>-5.5412795216322759E-2</v>
      </c>
      <c r="AO40" s="38">
        <f t="shared" si="37"/>
        <v>1.943337021934545E-2</v>
      </c>
      <c r="AP40" s="38">
        <f t="shared" si="37"/>
        <v>5.7618777880053811E-2</v>
      </c>
      <c r="AQ40" s="38">
        <f t="shared" si="37"/>
        <v>-1.0588089724780373E-2</v>
      </c>
      <c r="AR40" s="76">
        <f t="shared" si="37"/>
        <v>3.191510355511263E-2</v>
      </c>
      <c r="AS40" s="77">
        <f t="shared" si="37"/>
        <v>-1.2189020443555933E-2</v>
      </c>
      <c r="AU40" s="34" t="s">
        <v>49</v>
      </c>
      <c r="AV40" s="42">
        <f t="shared" ref="AV40:BH40" si="38">SUM(AV39-AV26)/AV26</f>
        <v>5.2925451185677083E-2</v>
      </c>
      <c r="AW40" s="43">
        <f t="shared" si="38"/>
        <v>0.15977484383559629</v>
      </c>
      <c r="AX40" s="43">
        <f t="shared" si="38"/>
        <v>-1</v>
      </c>
      <c r="AY40" s="43">
        <f t="shared" si="38"/>
        <v>-1</v>
      </c>
      <c r="AZ40" s="43">
        <f t="shared" si="38"/>
        <v>-1</v>
      </c>
      <c r="BA40" s="43">
        <f t="shared" si="38"/>
        <v>-1</v>
      </c>
      <c r="BB40" s="43">
        <f t="shared" si="38"/>
        <v>-1</v>
      </c>
      <c r="BC40" s="43">
        <f t="shared" si="38"/>
        <v>-1</v>
      </c>
      <c r="BD40" s="43">
        <f t="shared" si="38"/>
        <v>-1</v>
      </c>
      <c r="BE40" s="43">
        <f t="shared" si="38"/>
        <v>-1</v>
      </c>
      <c r="BF40" s="43">
        <f t="shared" si="38"/>
        <v>-1</v>
      </c>
      <c r="BG40" s="44">
        <f t="shared" si="38"/>
        <v>-1</v>
      </c>
      <c r="BH40" s="45">
        <f t="shared" si="38"/>
        <v>-0.60611137983939467</v>
      </c>
    </row>
    <row r="41" spans="1:72" ht="13" thickBot="1">
      <c r="Q41" s="34" t="s">
        <v>30</v>
      </c>
      <c r="R41" s="42">
        <f t="shared" ref="R41:AD41" si="39">SUM(R40-R26)/R26</f>
        <v>-9.4120441298561244E-2</v>
      </c>
      <c r="S41" s="43">
        <f t="shared" si="39"/>
        <v>-0.13273118885746762</v>
      </c>
      <c r="T41" s="43">
        <f t="shared" si="39"/>
        <v>-1.9313035851724569E-2</v>
      </c>
      <c r="U41" s="43">
        <f t="shared" si="39"/>
        <v>0.15393688164162697</v>
      </c>
      <c r="V41" s="43">
        <f t="shared" si="39"/>
        <v>0.14733452593917709</v>
      </c>
      <c r="W41" s="43">
        <f t="shared" si="39"/>
        <v>-1.0002473563787025E-2</v>
      </c>
      <c r="X41" s="43">
        <f t="shared" si="39"/>
        <v>-9.7118797100024135E-2</v>
      </c>
      <c r="Y41" s="43">
        <f t="shared" si="39"/>
        <v>4.0296647225301775E-2</v>
      </c>
      <c r="Z41" s="43">
        <f t="shared" si="39"/>
        <v>3.2419294101537093E-2</v>
      </c>
      <c r="AA41" s="43">
        <f t="shared" si="39"/>
        <v>-8.7772519516239947E-3</v>
      </c>
      <c r="AB41" s="43">
        <f t="shared" si="39"/>
        <v>6.1785501883301397E-2</v>
      </c>
      <c r="AC41" s="44">
        <f t="shared" si="39"/>
        <v>0.1335335468944652</v>
      </c>
      <c r="AD41" s="45">
        <f t="shared" si="39"/>
        <v>-2.2704216683661363E-2</v>
      </c>
    </row>
    <row r="44" spans="1:72">
      <c r="B44" t="s">
        <v>50</v>
      </c>
      <c r="C44" t="str">
        <f>C3</f>
        <v>JAN</v>
      </c>
      <c r="D44" t="str">
        <f t="shared" ref="D44:N44" si="40">D3</f>
        <v>FEB</v>
      </c>
      <c r="E44" t="str">
        <f t="shared" si="40"/>
        <v>MAR</v>
      </c>
      <c r="F44" t="str">
        <f t="shared" si="40"/>
        <v>APR</v>
      </c>
      <c r="G44" t="str">
        <f t="shared" si="40"/>
        <v>MAY</v>
      </c>
      <c r="H44" t="str">
        <f t="shared" si="40"/>
        <v>JUN</v>
      </c>
      <c r="I44" t="str">
        <f t="shared" si="40"/>
        <v>JUL</v>
      </c>
      <c r="J44" t="str">
        <f t="shared" si="40"/>
        <v>AUG</v>
      </c>
      <c r="K44" t="str">
        <f t="shared" si="40"/>
        <v>SEP</v>
      </c>
      <c r="L44" t="str">
        <f t="shared" si="40"/>
        <v>OCT</v>
      </c>
      <c r="M44" t="str">
        <f t="shared" si="40"/>
        <v>NOV</v>
      </c>
      <c r="N44" t="str">
        <f t="shared" si="40"/>
        <v>DEC</v>
      </c>
      <c r="Q44" t="s">
        <v>50</v>
      </c>
      <c r="R44" t="s">
        <v>0</v>
      </c>
      <c r="S44" t="s">
        <v>1</v>
      </c>
      <c r="T44" t="s">
        <v>2</v>
      </c>
      <c r="U44" t="s">
        <v>3</v>
      </c>
      <c r="V44" t="s">
        <v>4</v>
      </c>
      <c r="W44" t="s">
        <v>5</v>
      </c>
      <c r="X44" t="s">
        <v>6</v>
      </c>
      <c r="Y44" t="s">
        <v>7</v>
      </c>
      <c r="Z44" t="s">
        <v>8</v>
      </c>
      <c r="AA44" t="s">
        <v>9</v>
      </c>
      <c r="AB44" t="s">
        <v>10</v>
      </c>
      <c r="AC44" t="s">
        <v>11</v>
      </c>
    </row>
    <row r="45" spans="1:72">
      <c r="B45">
        <v>2005</v>
      </c>
      <c r="C45" s="124">
        <f>C12</f>
        <v>392461</v>
      </c>
      <c r="D45" s="124">
        <f t="shared" ref="D45:N45" si="41">D12</f>
        <v>289092</v>
      </c>
      <c r="E45" s="124">
        <f t="shared" si="41"/>
        <v>316867</v>
      </c>
      <c r="F45" s="124">
        <f t="shared" si="41"/>
        <v>66806</v>
      </c>
      <c r="G45" s="124">
        <f t="shared" si="41"/>
        <v>30855</v>
      </c>
      <c r="H45" s="124">
        <f t="shared" si="41"/>
        <v>44522</v>
      </c>
      <c r="I45" s="124">
        <f t="shared" si="41"/>
        <v>75678</v>
      </c>
      <c r="J45" s="124">
        <f t="shared" si="41"/>
        <v>144706</v>
      </c>
      <c r="K45" s="124">
        <f t="shared" si="41"/>
        <v>40832</v>
      </c>
      <c r="L45" s="124">
        <f t="shared" si="41"/>
        <v>32757</v>
      </c>
      <c r="M45" s="124">
        <f t="shared" si="41"/>
        <v>37752</v>
      </c>
      <c r="N45" s="124">
        <f t="shared" si="41"/>
        <v>224417</v>
      </c>
      <c r="Q45">
        <v>2005</v>
      </c>
      <c r="R45" s="125">
        <v>392461</v>
      </c>
      <c r="S45" s="125">
        <v>289092</v>
      </c>
      <c r="T45" s="125">
        <v>316867</v>
      </c>
      <c r="U45" s="125">
        <v>66806</v>
      </c>
      <c r="V45" s="125">
        <v>30855</v>
      </c>
      <c r="W45" s="125">
        <v>44522</v>
      </c>
      <c r="X45" s="125">
        <v>75678</v>
      </c>
      <c r="Y45" s="125">
        <v>144706</v>
      </c>
      <c r="Z45" s="125">
        <v>40832</v>
      </c>
      <c r="AA45" s="125">
        <v>32757</v>
      </c>
      <c r="AB45" s="125">
        <v>37752</v>
      </c>
      <c r="AC45" s="125">
        <v>224417</v>
      </c>
    </row>
    <row r="46" spans="1:72">
      <c r="B46">
        <v>2006</v>
      </c>
      <c r="C46" s="124">
        <f>C24</f>
        <v>468953</v>
      </c>
      <c r="D46" s="124">
        <f t="shared" ref="D46:N46" si="42">D24</f>
        <v>297746</v>
      </c>
      <c r="E46" s="124">
        <f t="shared" si="42"/>
        <v>304015</v>
      </c>
      <c r="F46" s="124">
        <f t="shared" si="42"/>
        <v>90105</v>
      </c>
      <c r="G46" s="124">
        <f t="shared" si="42"/>
        <v>35473</v>
      </c>
      <c r="H46" s="124">
        <f t="shared" si="42"/>
        <v>56739</v>
      </c>
      <c r="I46" s="124">
        <f t="shared" si="42"/>
        <v>86849</v>
      </c>
      <c r="J46" s="124">
        <f t="shared" si="42"/>
        <v>146469</v>
      </c>
      <c r="K46" s="124">
        <f t="shared" si="42"/>
        <v>48201</v>
      </c>
      <c r="L46" s="124">
        <f t="shared" si="42"/>
        <v>40992</v>
      </c>
      <c r="M46" s="124">
        <f t="shared" si="42"/>
        <v>44123</v>
      </c>
      <c r="N46" s="124">
        <f t="shared" si="42"/>
        <v>244111</v>
      </c>
      <c r="Q46">
        <v>2006</v>
      </c>
      <c r="R46" s="125">
        <v>468953</v>
      </c>
      <c r="S46" s="125">
        <v>297746</v>
      </c>
      <c r="T46" s="125">
        <v>304015</v>
      </c>
      <c r="U46" s="125">
        <v>90105</v>
      </c>
      <c r="V46" s="125">
        <v>35473</v>
      </c>
      <c r="W46" s="125">
        <v>56739</v>
      </c>
      <c r="X46" s="125">
        <v>86849</v>
      </c>
      <c r="Y46" s="125">
        <v>146469</v>
      </c>
      <c r="Z46" s="125">
        <v>48201</v>
      </c>
      <c r="AA46" s="125">
        <v>40992</v>
      </c>
      <c r="AB46" s="125">
        <v>44123</v>
      </c>
      <c r="AC46" s="125">
        <v>244111</v>
      </c>
    </row>
    <row r="47" spans="1:72">
      <c r="B47">
        <v>2007</v>
      </c>
      <c r="C47" s="124">
        <f>C37</f>
        <v>483069</v>
      </c>
      <c r="D47" s="124">
        <f t="shared" ref="D47:N47" si="43">D37</f>
        <v>321872</v>
      </c>
      <c r="E47" s="124">
        <f t="shared" si="43"/>
        <v>312794</v>
      </c>
      <c r="F47" s="124">
        <f t="shared" si="43"/>
        <v>95750</v>
      </c>
      <c r="G47" s="124">
        <f t="shared" si="43"/>
        <v>14028</v>
      </c>
      <c r="H47" s="124">
        <f t="shared" si="43"/>
        <v>68761</v>
      </c>
      <c r="I47" s="124">
        <f t="shared" si="43"/>
        <v>98254</v>
      </c>
      <c r="J47" s="124">
        <f t="shared" si="43"/>
        <v>148382</v>
      </c>
      <c r="K47" s="124">
        <f t="shared" si="43"/>
        <v>54364</v>
      </c>
      <c r="L47" s="124">
        <f t="shared" si="43"/>
        <v>47118</v>
      </c>
      <c r="M47" s="124">
        <f t="shared" si="43"/>
        <v>60991</v>
      </c>
      <c r="N47" s="124">
        <f t="shared" si="43"/>
        <v>295496</v>
      </c>
      <c r="Q47">
        <v>2007</v>
      </c>
      <c r="R47" s="125">
        <v>483069</v>
      </c>
      <c r="S47" s="125">
        <v>321872</v>
      </c>
      <c r="T47" s="125">
        <v>312794</v>
      </c>
      <c r="U47" s="125">
        <v>95750</v>
      </c>
      <c r="V47" s="125">
        <v>14028</v>
      </c>
      <c r="W47" s="125">
        <v>68761</v>
      </c>
      <c r="X47" s="125">
        <v>98254</v>
      </c>
      <c r="Y47" s="125">
        <v>148382</v>
      </c>
      <c r="Z47" s="125">
        <v>54364</v>
      </c>
      <c r="AA47" s="125">
        <v>47118</v>
      </c>
      <c r="AB47" s="125">
        <v>60991</v>
      </c>
      <c r="AC47" s="125">
        <v>295496</v>
      </c>
    </row>
    <row r="48" spans="1:72">
      <c r="B48">
        <v>2008</v>
      </c>
      <c r="C48" s="124">
        <f>R13</f>
        <v>512063</v>
      </c>
      <c r="D48" s="124">
        <f t="shared" ref="D48:N48" si="44">S13</f>
        <v>380833</v>
      </c>
      <c r="E48" s="124">
        <f t="shared" si="44"/>
        <v>351325</v>
      </c>
      <c r="F48" s="124">
        <f t="shared" si="44"/>
        <v>83346</v>
      </c>
      <c r="G48" s="124">
        <f t="shared" si="44"/>
        <v>44179</v>
      </c>
      <c r="H48" s="124">
        <f t="shared" si="44"/>
        <v>73562</v>
      </c>
      <c r="I48" s="124">
        <f t="shared" si="44"/>
        <v>105006</v>
      </c>
      <c r="J48" s="124">
        <f t="shared" si="44"/>
        <v>151631</v>
      </c>
      <c r="K48" s="124">
        <f t="shared" si="44"/>
        <v>59218</v>
      </c>
      <c r="L48" s="124">
        <f t="shared" si="44"/>
        <v>52930</v>
      </c>
      <c r="M48" s="124">
        <f t="shared" si="44"/>
        <v>50554</v>
      </c>
      <c r="N48" s="124">
        <f t="shared" si="44"/>
        <v>263019</v>
      </c>
      <c r="Q48">
        <v>2008</v>
      </c>
      <c r="R48" s="125">
        <v>512063</v>
      </c>
      <c r="S48" s="125">
        <v>380833</v>
      </c>
      <c r="T48" s="125">
        <v>351325</v>
      </c>
      <c r="U48" s="125">
        <v>83346</v>
      </c>
      <c r="V48" s="125">
        <v>44179</v>
      </c>
      <c r="W48" s="125">
        <v>73562</v>
      </c>
      <c r="X48" s="125">
        <v>105006</v>
      </c>
      <c r="Y48" s="125">
        <v>151631</v>
      </c>
      <c r="Z48" s="125">
        <v>59218</v>
      </c>
      <c r="AA48" s="125">
        <v>52930</v>
      </c>
      <c r="AB48" s="125">
        <v>50554</v>
      </c>
      <c r="AC48" s="125">
        <v>263019</v>
      </c>
    </row>
    <row r="49" spans="2:29">
      <c r="B49">
        <v>2009</v>
      </c>
      <c r="C49" s="124">
        <f>R26</f>
        <v>467348</v>
      </c>
      <c r="D49" s="124">
        <f t="shared" ref="D49:N49" si="45">S26</f>
        <v>326389</v>
      </c>
      <c r="E49" s="124">
        <f t="shared" si="45"/>
        <v>279345</v>
      </c>
      <c r="F49" s="124">
        <f t="shared" si="45"/>
        <v>87328</v>
      </c>
      <c r="G49" s="124">
        <f t="shared" si="45"/>
        <v>41925</v>
      </c>
      <c r="H49" s="124">
        <f t="shared" si="45"/>
        <v>64684</v>
      </c>
      <c r="I49" s="124">
        <f t="shared" si="45"/>
        <v>111863</v>
      </c>
      <c r="J49" s="124">
        <f t="shared" si="45"/>
        <v>145223</v>
      </c>
      <c r="K49" s="124">
        <f t="shared" si="45"/>
        <v>58422</v>
      </c>
      <c r="L49" s="124">
        <f t="shared" si="45"/>
        <v>49446</v>
      </c>
      <c r="M49" s="124">
        <f t="shared" si="45"/>
        <v>60532</v>
      </c>
      <c r="N49" s="124">
        <f t="shared" si="45"/>
        <v>224760</v>
      </c>
      <c r="Q49">
        <v>2009</v>
      </c>
      <c r="R49" s="125">
        <v>467348</v>
      </c>
      <c r="S49" s="125">
        <v>326389</v>
      </c>
      <c r="T49" s="125">
        <v>279345</v>
      </c>
      <c r="U49" s="125">
        <v>87328</v>
      </c>
      <c r="V49" s="125">
        <v>41925</v>
      </c>
      <c r="W49" s="125">
        <v>64684</v>
      </c>
      <c r="X49" s="125">
        <v>111863</v>
      </c>
      <c r="Y49" s="125">
        <v>145223</v>
      </c>
      <c r="Z49" s="125">
        <v>58422</v>
      </c>
      <c r="AA49" s="125">
        <v>49446</v>
      </c>
      <c r="AB49" s="125">
        <v>60532</v>
      </c>
      <c r="AC49" s="125">
        <v>224760</v>
      </c>
    </row>
    <row r="50" spans="2:29">
      <c r="B50">
        <v>2010</v>
      </c>
      <c r="C50" s="124">
        <f>R40</f>
        <v>423361</v>
      </c>
      <c r="D50" s="124">
        <f t="shared" ref="D50:N50" si="46">S40</f>
        <v>283067</v>
      </c>
      <c r="E50" s="124">
        <f t="shared" si="46"/>
        <v>273950</v>
      </c>
      <c r="F50" s="124">
        <f t="shared" si="46"/>
        <v>100771</v>
      </c>
      <c r="G50" s="124">
        <f t="shared" si="46"/>
        <v>48102</v>
      </c>
      <c r="H50" s="124">
        <f t="shared" si="46"/>
        <v>64037</v>
      </c>
      <c r="I50" s="124">
        <f t="shared" si="46"/>
        <v>100999</v>
      </c>
      <c r="J50" s="124">
        <f t="shared" si="46"/>
        <v>151075</v>
      </c>
      <c r="K50" s="124">
        <f t="shared" si="46"/>
        <v>60316</v>
      </c>
      <c r="L50" s="124">
        <f t="shared" si="46"/>
        <v>49012</v>
      </c>
      <c r="M50" s="124">
        <f t="shared" si="46"/>
        <v>64272</v>
      </c>
      <c r="N50" s="124">
        <f t="shared" si="46"/>
        <v>254773</v>
      </c>
      <c r="Q50">
        <v>2010</v>
      </c>
      <c r="R50" s="125">
        <v>423361</v>
      </c>
      <c r="S50" s="125">
        <v>283067</v>
      </c>
      <c r="T50" s="125">
        <v>273950</v>
      </c>
      <c r="U50" s="125">
        <v>100771</v>
      </c>
      <c r="V50" s="125">
        <v>48102</v>
      </c>
      <c r="W50" s="125">
        <v>64037</v>
      </c>
      <c r="X50" s="125">
        <v>100999</v>
      </c>
      <c r="Y50" s="125">
        <v>151075</v>
      </c>
      <c r="Z50" s="125">
        <v>60316</v>
      </c>
      <c r="AA50" s="125">
        <v>49012</v>
      </c>
      <c r="AB50" s="125">
        <v>64272</v>
      </c>
      <c r="AC50" s="125">
        <v>254773</v>
      </c>
    </row>
    <row r="51" spans="2:29">
      <c r="B51">
        <v>2011</v>
      </c>
      <c r="C51" s="124">
        <f>AV13</f>
        <v>402406</v>
      </c>
      <c r="D51" s="124">
        <f t="shared" ref="D51:N51" si="47">AW13</f>
        <v>275444</v>
      </c>
      <c r="E51" s="124">
        <f t="shared" si="47"/>
        <v>261287</v>
      </c>
      <c r="F51" s="124">
        <f t="shared" si="47"/>
        <v>86360</v>
      </c>
      <c r="G51" s="124">
        <f t="shared" si="47"/>
        <v>57113</v>
      </c>
      <c r="H51" s="124">
        <f t="shared" si="47"/>
        <v>85798</v>
      </c>
      <c r="I51" s="124">
        <f t="shared" si="47"/>
        <v>121447</v>
      </c>
      <c r="J51" s="124">
        <f t="shared" si="47"/>
        <v>118857</v>
      </c>
      <c r="K51" s="124">
        <f t="shared" si="47"/>
        <v>71003</v>
      </c>
      <c r="L51" s="124">
        <f t="shared" si="47"/>
        <v>63130</v>
      </c>
      <c r="M51" s="124">
        <f t="shared" si="47"/>
        <v>59393</v>
      </c>
      <c r="N51" s="124">
        <f t="shared" si="47"/>
        <v>202976</v>
      </c>
      <c r="Q51">
        <v>2011</v>
      </c>
      <c r="R51" s="125">
        <v>402406</v>
      </c>
      <c r="S51" s="125">
        <v>275444</v>
      </c>
      <c r="T51" s="125">
        <v>261287</v>
      </c>
      <c r="U51" s="125">
        <v>86360</v>
      </c>
      <c r="V51" s="125">
        <v>57113</v>
      </c>
      <c r="W51" s="125">
        <v>85798</v>
      </c>
      <c r="X51" s="125">
        <v>121447</v>
      </c>
      <c r="Y51" s="125">
        <v>118857</v>
      </c>
      <c r="Z51" s="125">
        <v>71003</v>
      </c>
      <c r="AA51" s="125">
        <v>63130</v>
      </c>
      <c r="AB51" s="125">
        <v>59393</v>
      </c>
      <c r="AC51" s="125">
        <v>202976</v>
      </c>
    </row>
    <row r="52" spans="2:29">
      <c r="B52">
        <v>2012</v>
      </c>
      <c r="C52" s="124">
        <f>AV26</f>
        <v>375566</v>
      </c>
      <c r="D52" s="124">
        <f t="shared" ref="D52:N52" si="48">AW26</f>
        <v>271989</v>
      </c>
      <c r="E52" s="124">
        <f t="shared" si="48"/>
        <v>262690</v>
      </c>
      <c r="F52" s="124">
        <f t="shared" si="48"/>
        <v>80724</v>
      </c>
      <c r="G52" s="124">
        <f t="shared" si="48"/>
        <v>51014</v>
      </c>
      <c r="H52" s="124">
        <f t="shared" si="48"/>
        <v>91909</v>
      </c>
      <c r="I52" s="124">
        <f t="shared" si="48"/>
        <v>129954</v>
      </c>
      <c r="J52" s="124">
        <f t="shared" si="48"/>
        <v>119347</v>
      </c>
      <c r="K52" s="124">
        <f t="shared" si="48"/>
        <v>78925</v>
      </c>
      <c r="L52" s="124">
        <f t="shared" si="48"/>
        <v>58387</v>
      </c>
      <c r="M52" s="124">
        <f t="shared" si="48"/>
        <v>59740</v>
      </c>
      <c r="N52" s="124">
        <f t="shared" si="48"/>
        <v>224552</v>
      </c>
      <c r="Q52">
        <v>2012</v>
      </c>
      <c r="R52" s="125">
        <v>375566</v>
      </c>
      <c r="S52" s="125">
        <v>271989</v>
      </c>
      <c r="T52" s="125">
        <v>262690</v>
      </c>
      <c r="U52" s="125">
        <v>80724</v>
      </c>
      <c r="V52" s="125">
        <v>51014</v>
      </c>
      <c r="W52" s="125">
        <v>91909</v>
      </c>
      <c r="X52" s="125">
        <v>129954</v>
      </c>
      <c r="Y52" s="125">
        <v>119347</v>
      </c>
      <c r="Z52" s="125">
        <v>78925</v>
      </c>
      <c r="AA52" s="125">
        <v>58387</v>
      </c>
      <c r="AB52" s="125">
        <v>59740</v>
      </c>
      <c r="AC52" s="125">
        <v>224552</v>
      </c>
    </row>
    <row r="53" spans="2:29">
      <c r="B53">
        <v>2013</v>
      </c>
      <c r="C53" s="124">
        <f>AG39</f>
        <v>417790</v>
      </c>
      <c r="D53" s="124">
        <f t="shared" ref="D53:N53" si="49">AH39</f>
        <v>279347</v>
      </c>
      <c r="E53" s="124">
        <f t="shared" si="49"/>
        <v>266106</v>
      </c>
      <c r="F53" s="124">
        <f t="shared" si="49"/>
        <v>86265</v>
      </c>
      <c r="G53" s="124">
        <f t="shared" si="49"/>
        <v>52942</v>
      </c>
      <c r="H53" s="124">
        <f t="shared" si="49"/>
        <v>89152</v>
      </c>
      <c r="I53" s="124">
        <f t="shared" si="49"/>
        <v>123421</v>
      </c>
      <c r="J53" s="124">
        <f t="shared" si="49"/>
        <v>134905</v>
      </c>
      <c r="K53" s="124">
        <f t="shared" si="49"/>
        <v>67251</v>
      </c>
      <c r="L53" s="124">
        <f t="shared" si="49"/>
        <v>59747</v>
      </c>
      <c r="M53" s="124">
        <f t="shared" si="49"/>
        <v>55974</v>
      </c>
      <c r="N53" s="124">
        <f t="shared" si="49"/>
        <v>209163</v>
      </c>
      <c r="Q53">
        <v>2013</v>
      </c>
      <c r="R53" s="125">
        <v>417790</v>
      </c>
      <c r="S53" s="125">
        <v>279347</v>
      </c>
      <c r="T53" s="125">
        <v>266106</v>
      </c>
      <c r="U53" s="125">
        <v>86265</v>
      </c>
      <c r="V53" s="125">
        <v>52942</v>
      </c>
      <c r="W53" s="125">
        <v>89152</v>
      </c>
      <c r="X53" s="125">
        <v>123421</v>
      </c>
      <c r="Y53" s="125">
        <v>134905</v>
      </c>
      <c r="Z53" s="125">
        <v>67251</v>
      </c>
      <c r="AA53" s="125">
        <v>59747</v>
      </c>
      <c r="AB53" s="125">
        <v>55974</v>
      </c>
      <c r="AC53" s="125">
        <v>209163</v>
      </c>
    </row>
    <row r="54" spans="2:29">
      <c r="B54">
        <v>2014</v>
      </c>
      <c r="C54" s="124">
        <f>AV13</f>
        <v>402406</v>
      </c>
      <c r="D54" s="124">
        <f t="shared" ref="D54:N54" si="50">AW13</f>
        <v>275444</v>
      </c>
      <c r="E54" s="124">
        <f t="shared" si="50"/>
        <v>261287</v>
      </c>
      <c r="F54" s="124">
        <f t="shared" si="50"/>
        <v>86360</v>
      </c>
      <c r="G54" s="124">
        <f t="shared" si="50"/>
        <v>57113</v>
      </c>
      <c r="H54" s="124">
        <f t="shared" si="50"/>
        <v>85798</v>
      </c>
      <c r="I54" s="124">
        <f t="shared" si="50"/>
        <v>121447</v>
      </c>
      <c r="J54" s="124">
        <f t="shared" si="50"/>
        <v>118857</v>
      </c>
      <c r="K54" s="124">
        <f t="shared" si="50"/>
        <v>71003</v>
      </c>
      <c r="L54" s="124">
        <f t="shared" si="50"/>
        <v>63130</v>
      </c>
      <c r="M54" s="124">
        <f t="shared" si="50"/>
        <v>59393</v>
      </c>
      <c r="N54" s="124">
        <f t="shared" si="50"/>
        <v>202976</v>
      </c>
      <c r="Q54">
        <v>2014</v>
      </c>
      <c r="R54" s="125">
        <v>402406</v>
      </c>
      <c r="S54" s="125">
        <v>275444</v>
      </c>
      <c r="T54" s="125">
        <v>261287</v>
      </c>
      <c r="U54" s="125">
        <v>86360</v>
      </c>
      <c r="V54" s="125">
        <v>57113</v>
      </c>
      <c r="W54" s="125">
        <v>85798</v>
      </c>
      <c r="X54" s="125">
        <v>121447</v>
      </c>
      <c r="Y54" s="125">
        <v>118857</v>
      </c>
      <c r="Z54" s="125">
        <v>71003</v>
      </c>
      <c r="AA54" s="125">
        <v>63130</v>
      </c>
      <c r="AB54" s="125">
        <v>59393</v>
      </c>
      <c r="AC54" s="125">
        <v>202976</v>
      </c>
    </row>
    <row r="55" spans="2:29">
      <c r="B55">
        <v>2015</v>
      </c>
      <c r="C55" s="124">
        <f>AV26</f>
        <v>375566</v>
      </c>
      <c r="D55" s="124">
        <f t="shared" ref="D55:N55" si="51">AW26</f>
        <v>271989</v>
      </c>
      <c r="E55" s="124">
        <f t="shared" si="51"/>
        <v>262690</v>
      </c>
      <c r="F55" s="124">
        <f t="shared" si="51"/>
        <v>80724</v>
      </c>
      <c r="G55" s="124">
        <f t="shared" si="51"/>
        <v>51014</v>
      </c>
      <c r="H55" s="124">
        <f t="shared" si="51"/>
        <v>91909</v>
      </c>
      <c r="I55" s="124">
        <f t="shared" si="51"/>
        <v>129954</v>
      </c>
      <c r="J55" s="124">
        <f t="shared" si="51"/>
        <v>119347</v>
      </c>
      <c r="K55" s="124">
        <f t="shared" si="51"/>
        <v>78925</v>
      </c>
      <c r="L55" s="124">
        <f t="shared" si="51"/>
        <v>58387</v>
      </c>
      <c r="M55" s="124">
        <f t="shared" si="51"/>
        <v>59740</v>
      </c>
      <c r="N55" s="124">
        <f t="shared" si="51"/>
        <v>224552</v>
      </c>
      <c r="Q55">
        <v>2015</v>
      </c>
      <c r="R55" s="125">
        <v>375566</v>
      </c>
      <c r="S55" s="125">
        <v>271989</v>
      </c>
      <c r="T55" s="125">
        <v>262690</v>
      </c>
      <c r="U55" s="125">
        <v>80724</v>
      </c>
      <c r="V55" s="125">
        <v>51014</v>
      </c>
      <c r="W55" s="125">
        <v>91909</v>
      </c>
      <c r="X55" s="125">
        <v>129954</v>
      </c>
      <c r="Y55" s="125">
        <v>119347</v>
      </c>
      <c r="Z55" s="125">
        <v>78925</v>
      </c>
      <c r="AA55" s="125">
        <v>58387</v>
      </c>
      <c r="AB55" s="125">
        <v>59740</v>
      </c>
      <c r="AC55" s="125">
        <v>224552</v>
      </c>
    </row>
    <row r="56" spans="2:29">
      <c r="B56">
        <v>2016</v>
      </c>
      <c r="C56" s="124">
        <f>AV39</f>
        <v>395443</v>
      </c>
      <c r="D56" s="124">
        <f t="shared" ref="D56:N56" si="52">AW39</f>
        <v>315446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Q56">
        <v>2016</v>
      </c>
      <c r="R56" s="125">
        <v>395443</v>
      </c>
      <c r="S56" s="125">
        <v>315446</v>
      </c>
      <c r="T56" s="125"/>
      <c r="U56" s="125"/>
      <c r="V56" s="125"/>
      <c r="W56" s="125"/>
      <c r="X56" s="125"/>
      <c r="Y56" s="125"/>
      <c r="Z56" s="125"/>
      <c r="AA56" s="125"/>
      <c r="AB56" s="125"/>
      <c r="AC56" s="125"/>
    </row>
  </sheetData>
  <mergeCells count="11">
    <mergeCell ref="AU1:BH1"/>
    <mergeCell ref="AU2:BH2"/>
    <mergeCell ref="B1:O1"/>
    <mergeCell ref="B2:O2"/>
    <mergeCell ref="Q1:AD1"/>
    <mergeCell ref="Q2:AD2"/>
    <mergeCell ref="R33:AB33"/>
    <mergeCell ref="V36:AC36"/>
    <mergeCell ref="C33:M33"/>
    <mergeCell ref="AF1:AS1"/>
    <mergeCell ref="AF2:AS2"/>
  </mergeCells>
  <conditionalFormatting sqref="C38:N38">
    <cfRule type="cellIs" dxfId="5" priority="3" stopIfTrue="1" operator="equal">
      <formula>-1</formula>
    </cfRule>
  </conditionalFormatting>
  <conditionalFormatting sqref="O38">
    <cfRule type="cellIs" dxfId="4" priority="4" stopIfTrue="1" operator="lessThanOrEqual">
      <formula>-0.1</formula>
    </cfRule>
  </conditionalFormatting>
  <printOptions horizontalCentered="1"/>
  <pageMargins left="0.5" right="0.5" top="0.5" bottom="0.25" header="0" footer="0"/>
  <pageSetup scale="24" fitToHeight="0" orientation="landscape"/>
  <ignoredErrors>
    <ignoredError sqref="O33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workbookViewId="0">
      <selection activeCell="A4" sqref="A4"/>
    </sheetView>
  </sheetViews>
  <sheetFormatPr baseColWidth="10" defaultRowHeight="12" x14ac:dyDescent="0"/>
  <cols>
    <col min="1" max="1" width="21.33203125" bestFit="1" customWidth="1"/>
    <col min="2" max="3" width="7.33203125" bestFit="1" customWidth="1"/>
    <col min="4" max="13" width="7.5" bestFit="1" customWidth="1"/>
    <col min="14" max="14" width="8.6640625" bestFit="1" customWidth="1"/>
  </cols>
  <sheetData>
    <row r="1" spans="1:14">
      <c r="A1" s="127" t="s">
        <v>51</v>
      </c>
    </row>
    <row r="2" spans="1:14">
      <c r="A2" s="127" t="s">
        <v>53</v>
      </c>
    </row>
    <row r="3" spans="1:14">
      <c r="A3" s="127" t="s">
        <v>52</v>
      </c>
    </row>
    <row r="6" spans="1:14" ht="13" thickBot="1"/>
    <row r="7" spans="1:14" ht="13" thickBot="1">
      <c r="A7" s="3" t="s">
        <v>20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5" t="s">
        <v>11</v>
      </c>
      <c r="N7" s="6" t="s">
        <v>23</v>
      </c>
    </row>
    <row r="8" spans="1:14">
      <c r="A8" s="54" t="s">
        <v>24</v>
      </c>
      <c r="B8" s="63">
        <v>185973</v>
      </c>
      <c r="C8" s="63">
        <v>178410</v>
      </c>
      <c r="D8" s="63">
        <v>204383</v>
      </c>
      <c r="E8" s="63">
        <v>40690</v>
      </c>
      <c r="F8" s="63">
        <v>18301</v>
      </c>
      <c r="G8" s="63">
        <v>27033</v>
      </c>
      <c r="H8" s="63">
        <v>45171</v>
      </c>
      <c r="I8" s="63">
        <v>35268</v>
      </c>
      <c r="J8" s="63">
        <v>25418</v>
      </c>
      <c r="K8" s="63">
        <v>21813</v>
      </c>
      <c r="L8" s="63">
        <v>23130</v>
      </c>
      <c r="M8" s="59">
        <v>126927</v>
      </c>
      <c r="N8" s="68">
        <f t="shared" ref="N8:N16" si="0">SUM(B8:M8)</f>
        <v>932517</v>
      </c>
    </row>
    <row r="9" spans="1:14">
      <c r="A9" s="19" t="s">
        <v>13</v>
      </c>
      <c r="B9" s="64">
        <v>4047</v>
      </c>
      <c r="C9" s="64">
        <v>12305</v>
      </c>
      <c r="D9" s="64">
        <v>13478</v>
      </c>
      <c r="E9" s="64">
        <v>6102</v>
      </c>
      <c r="F9" s="64">
        <v>6603</v>
      </c>
      <c r="G9" s="64">
        <v>8888</v>
      </c>
      <c r="H9" s="64">
        <v>14391</v>
      </c>
      <c r="I9" s="64">
        <v>10011</v>
      </c>
      <c r="J9" s="64">
        <v>6778</v>
      </c>
      <c r="K9" s="64">
        <v>2887</v>
      </c>
      <c r="L9" s="64">
        <v>3614</v>
      </c>
      <c r="M9" s="1">
        <v>9950</v>
      </c>
      <c r="N9" s="69">
        <f t="shared" si="0"/>
        <v>99054</v>
      </c>
    </row>
    <row r="10" spans="1:14">
      <c r="A10" s="56" t="s">
        <v>14</v>
      </c>
      <c r="B10" s="65">
        <v>27666</v>
      </c>
      <c r="C10" s="65">
        <v>23583</v>
      </c>
      <c r="D10" s="65">
        <v>25578</v>
      </c>
      <c r="E10" s="65">
        <v>3458</v>
      </c>
      <c r="F10" s="65">
        <v>0</v>
      </c>
      <c r="G10" s="65">
        <v>465</v>
      </c>
      <c r="H10" s="65">
        <v>1796</v>
      </c>
      <c r="I10" s="65">
        <v>1413</v>
      </c>
      <c r="J10" s="65">
        <v>193</v>
      </c>
      <c r="K10" s="65">
        <v>0</v>
      </c>
      <c r="L10" s="65">
        <v>748</v>
      </c>
      <c r="M10" s="55">
        <v>13299</v>
      </c>
      <c r="N10" s="70">
        <f t="shared" si="0"/>
        <v>98199</v>
      </c>
    </row>
    <row r="11" spans="1:14">
      <c r="A11" s="57" t="s">
        <v>15</v>
      </c>
      <c r="B11" s="64">
        <v>4675</v>
      </c>
      <c r="C11" s="64">
        <v>4624</v>
      </c>
      <c r="D11" s="64">
        <v>4023</v>
      </c>
      <c r="E11" s="64">
        <v>726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63</v>
      </c>
      <c r="M11" s="1">
        <v>2687</v>
      </c>
      <c r="N11" s="69">
        <f t="shared" si="0"/>
        <v>16798</v>
      </c>
    </row>
    <row r="12" spans="1:14">
      <c r="A12" s="56" t="s">
        <v>16</v>
      </c>
      <c r="B12" s="65">
        <v>8540</v>
      </c>
      <c r="C12" s="65">
        <v>3427</v>
      </c>
      <c r="D12" s="65">
        <v>3899</v>
      </c>
      <c r="E12" s="65">
        <v>984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135</v>
      </c>
      <c r="M12" s="55">
        <v>2385</v>
      </c>
      <c r="N12" s="70">
        <f t="shared" si="0"/>
        <v>19370</v>
      </c>
    </row>
    <row r="13" spans="1:14">
      <c r="A13" s="57" t="s">
        <v>19</v>
      </c>
      <c r="B13" s="64">
        <v>23096</v>
      </c>
      <c r="C13" s="64">
        <v>24401</v>
      </c>
      <c r="D13" s="64">
        <v>23347</v>
      </c>
      <c r="E13" s="64">
        <v>3871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560</v>
      </c>
      <c r="M13" s="1">
        <v>15352</v>
      </c>
      <c r="N13" s="69">
        <f t="shared" si="0"/>
        <v>90627</v>
      </c>
    </row>
    <row r="14" spans="1:14">
      <c r="A14" s="56" t="s">
        <v>18</v>
      </c>
      <c r="B14" s="65">
        <v>37574</v>
      </c>
      <c r="C14" s="65">
        <v>34562</v>
      </c>
      <c r="D14" s="65">
        <v>36775</v>
      </c>
      <c r="E14" s="65">
        <v>10975</v>
      </c>
      <c r="F14" s="65">
        <v>5951</v>
      </c>
      <c r="G14" s="65">
        <v>8010</v>
      </c>
      <c r="H14" s="65">
        <v>11169</v>
      </c>
      <c r="I14" s="65">
        <v>11057</v>
      </c>
      <c r="J14" s="65">
        <v>8227</v>
      </c>
      <c r="K14" s="65">
        <v>8057</v>
      </c>
      <c r="L14" s="65">
        <v>9408</v>
      </c>
      <c r="M14" s="55">
        <v>42144</v>
      </c>
      <c r="N14" s="70">
        <f t="shared" si="0"/>
        <v>223909</v>
      </c>
    </row>
    <row r="15" spans="1:14" ht="13" thickBot="1">
      <c r="A15" s="58" t="s">
        <v>17</v>
      </c>
      <c r="B15" s="66">
        <v>100890</v>
      </c>
      <c r="C15" s="66">
        <v>7780</v>
      </c>
      <c r="D15" s="66">
        <v>5384</v>
      </c>
      <c r="E15" s="66">
        <v>0</v>
      </c>
      <c r="F15" s="66">
        <v>0</v>
      </c>
      <c r="G15" s="66">
        <v>126</v>
      </c>
      <c r="H15" s="66">
        <v>3151</v>
      </c>
      <c r="I15" s="66">
        <v>86957</v>
      </c>
      <c r="J15" s="66">
        <v>216</v>
      </c>
      <c r="K15" s="66">
        <v>0</v>
      </c>
      <c r="L15" s="66">
        <v>94</v>
      </c>
      <c r="M15" s="61">
        <v>11673</v>
      </c>
      <c r="N15" s="71">
        <f t="shared" si="0"/>
        <v>216271</v>
      </c>
    </row>
    <row r="16" spans="1:14" ht="13" thickBot="1">
      <c r="A16" s="62" t="s">
        <v>12</v>
      </c>
      <c r="B16" s="67">
        <f t="shared" ref="B16:M16" si="1">SUM(B8:B15)</f>
        <v>392461</v>
      </c>
      <c r="C16" s="67">
        <f t="shared" si="1"/>
        <v>289092</v>
      </c>
      <c r="D16" s="67">
        <f t="shared" si="1"/>
        <v>316867</v>
      </c>
      <c r="E16" s="67">
        <f t="shared" si="1"/>
        <v>66806</v>
      </c>
      <c r="F16" s="67">
        <f t="shared" si="1"/>
        <v>30855</v>
      </c>
      <c r="G16" s="67">
        <f t="shared" si="1"/>
        <v>44522</v>
      </c>
      <c r="H16" s="67">
        <f t="shared" si="1"/>
        <v>75678</v>
      </c>
      <c r="I16" s="67">
        <f t="shared" si="1"/>
        <v>144706</v>
      </c>
      <c r="J16" s="67">
        <f t="shared" si="1"/>
        <v>40832</v>
      </c>
      <c r="K16" s="67">
        <f t="shared" si="1"/>
        <v>32757</v>
      </c>
      <c r="L16" s="67">
        <f t="shared" si="1"/>
        <v>37752</v>
      </c>
      <c r="M16" s="60">
        <f t="shared" si="1"/>
        <v>224417</v>
      </c>
      <c r="N16" s="72">
        <f t="shared" si="0"/>
        <v>1696745</v>
      </c>
    </row>
    <row r="17" spans="1:14" ht="13" thickBot="1">
      <c r="A17" s="34" t="s">
        <v>31</v>
      </c>
      <c r="B17" s="50">
        <v>0.02</v>
      </c>
      <c r="C17" s="49">
        <v>0.09</v>
      </c>
      <c r="D17" s="48">
        <v>0.23</v>
      </c>
      <c r="E17" s="49">
        <v>0.05</v>
      </c>
      <c r="F17" s="48">
        <v>0.14000000000000001</v>
      </c>
      <c r="G17" s="49">
        <v>0.19</v>
      </c>
      <c r="H17" s="48">
        <v>0.05</v>
      </c>
      <c r="I17" s="49">
        <v>0.08</v>
      </c>
      <c r="J17" s="48">
        <v>0.23</v>
      </c>
      <c r="K17" s="49">
        <v>0.16</v>
      </c>
      <c r="L17" s="49">
        <v>0.17</v>
      </c>
      <c r="M17" s="48">
        <v>0.19</v>
      </c>
      <c r="N17" s="37">
        <v>0.11</v>
      </c>
    </row>
    <row r="18" spans="1:14" ht="13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" thickBot="1">
      <c r="A19" s="3" t="s">
        <v>21</v>
      </c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5" t="s">
        <v>11</v>
      </c>
      <c r="N19" s="6" t="s">
        <v>23</v>
      </c>
    </row>
    <row r="20" spans="1:14">
      <c r="A20" s="54" t="s">
        <v>24</v>
      </c>
      <c r="B20" s="63">
        <v>213705</v>
      </c>
      <c r="C20" s="63">
        <v>174092</v>
      </c>
      <c r="D20" s="63">
        <v>183429</v>
      </c>
      <c r="E20" s="63">
        <v>49591</v>
      </c>
      <c r="F20" s="63">
        <v>18871</v>
      </c>
      <c r="G20" s="63">
        <v>28826</v>
      </c>
      <c r="H20" s="63">
        <v>43461</v>
      </c>
      <c r="I20" s="63">
        <v>32385</v>
      </c>
      <c r="J20" s="63">
        <v>25404</v>
      </c>
      <c r="K20" s="63">
        <v>21451</v>
      </c>
      <c r="L20" s="63">
        <v>21074</v>
      </c>
      <c r="M20" s="59">
        <v>119871</v>
      </c>
      <c r="N20" s="68">
        <f t="shared" ref="N20:N27" si="2">SUM(B20:M20)</f>
        <v>932160</v>
      </c>
    </row>
    <row r="21" spans="1:14">
      <c r="A21" s="19" t="s">
        <v>13</v>
      </c>
      <c r="B21" s="64">
        <v>9529</v>
      </c>
      <c r="C21" s="64">
        <v>9174</v>
      </c>
      <c r="D21" s="64">
        <v>9061</v>
      </c>
      <c r="E21" s="64">
        <v>7269</v>
      </c>
      <c r="F21" s="64">
        <v>4247</v>
      </c>
      <c r="G21" s="64">
        <v>9893</v>
      </c>
      <c r="H21" s="64">
        <v>14123</v>
      </c>
      <c r="I21" s="64">
        <v>8339</v>
      </c>
      <c r="J21" s="64">
        <v>6549</v>
      </c>
      <c r="K21" s="64">
        <v>4215</v>
      </c>
      <c r="L21" s="64">
        <v>3486</v>
      </c>
      <c r="M21" s="1">
        <v>7456</v>
      </c>
      <c r="N21" s="69">
        <f t="shared" si="2"/>
        <v>93341</v>
      </c>
    </row>
    <row r="22" spans="1:14">
      <c r="A22" s="56" t="s">
        <v>14</v>
      </c>
      <c r="B22" s="65">
        <v>66178</v>
      </c>
      <c r="C22" s="65">
        <v>20229</v>
      </c>
      <c r="D22" s="65">
        <v>20825</v>
      </c>
      <c r="E22" s="65">
        <v>4286</v>
      </c>
      <c r="F22" s="65">
        <v>0</v>
      </c>
      <c r="G22" s="65">
        <v>382</v>
      </c>
      <c r="H22" s="65">
        <v>1030</v>
      </c>
      <c r="I22" s="65">
        <v>739</v>
      </c>
      <c r="J22" s="65">
        <v>142</v>
      </c>
      <c r="K22" s="65">
        <v>0</v>
      </c>
      <c r="L22" s="65">
        <v>722</v>
      </c>
      <c r="M22" s="55">
        <v>14249</v>
      </c>
      <c r="N22" s="70">
        <f t="shared" si="2"/>
        <v>128782</v>
      </c>
    </row>
    <row r="23" spans="1:14">
      <c r="A23" s="57" t="s">
        <v>15</v>
      </c>
      <c r="B23" s="64">
        <v>21122</v>
      </c>
      <c r="C23" s="64">
        <v>2961</v>
      </c>
      <c r="D23" s="64">
        <v>3085</v>
      </c>
      <c r="E23" s="64">
        <v>940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62</v>
      </c>
      <c r="M23" s="1">
        <v>2074</v>
      </c>
      <c r="N23" s="69">
        <f t="shared" si="2"/>
        <v>30244</v>
      </c>
    </row>
    <row r="24" spans="1:14">
      <c r="A24" s="56" t="s">
        <v>16</v>
      </c>
      <c r="B24" s="65">
        <v>11115</v>
      </c>
      <c r="C24" s="65">
        <v>3395</v>
      </c>
      <c r="D24" s="65">
        <v>3767</v>
      </c>
      <c r="E24" s="65">
        <v>1011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81</v>
      </c>
      <c r="M24" s="55">
        <v>2998</v>
      </c>
      <c r="N24" s="70">
        <f t="shared" si="2"/>
        <v>22367</v>
      </c>
    </row>
    <row r="25" spans="1:14">
      <c r="A25" s="57" t="s">
        <v>19</v>
      </c>
      <c r="B25" s="64">
        <v>3930</v>
      </c>
      <c r="C25" s="64">
        <v>22178</v>
      </c>
      <c r="D25" s="64">
        <v>21729</v>
      </c>
      <c r="E25" s="64">
        <v>4634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826</v>
      </c>
      <c r="M25" s="1">
        <v>15414</v>
      </c>
      <c r="N25" s="69">
        <f t="shared" si="2"/>
        <v>68711</v>
      </c>
    </row>
    <row r="26" spans="1:14">
      <c r="A26" s="56" t="s">
        <v>18</v>
      </c>
      <c r="B26" s="65">
        <v>7539</v>
      </c>
      <c r="C26" s="65">
        <v>56059</v>
      </c>
      <c r="D26" s="65">
        <v>56248</v>
      </c>
      <c r="E26" s="65">
        <v>22341</v>
      </c>
      <c r="F26" s="65">
        <v>12355</v>
      </c>
      <c r="G26" s="65">
        <v>17638</v>
      </c>
      <c r="H26" s="65">
        <v>25934</v>
      </c>
      <c r="I26" s="65">
        <v>20437</v>
      </c>
      <c r="J26" s="65">
        <v>16081</v>
      </c>
      <c r="K26" s="65">
        <v>15307</v>
      </c>
      <c r="L26" s="65">
        <v>17473</v>
      </c>
      <c r="M26" s="55">
        <v>71871</v>
      </c>
      <c r="N26" s="70">
        <f t="shared" si="2"/>
        <v>339283</v>
      </c>
    </row>
    <row r="27" spans="1:14" ht="13" thickBot="1">
      <c r="A27" s="58" t="s">
        <v>17</v>
      </c>
      <c r="B27" s="66">
        <v>135835</v>
      </c>
      <c r="C27" s="66">
        <v>9658</v>
      </c>
      <c r="D27" s="66">
        <v>5871</v>
      </c>
      <c r="E27" s="66">
        <v>33</v>
      </c>
      <c r="F27" s="66">
        <v>0</v>
      </c>
      <c r="G27" s="66">
        <v>0</v>
      </c>
      <c r="H27" s="66">
        <v>2301</v>
      </c>
      <c r="I27" s="66">
        <v>84569</v>
      </c>
      <c r="J27" s="66">
        <v>25</v>
      </c>
      <c r="K27" s="66">
        <v>19</v>
      </c>
      <c r="L27" s="66">
        <v>399</v>
      </c>
      <c r="M27" s="61">
        <v>10178</v>
      </c>
      <c r="N27" s="71">
        <f t="shared" si="2"/>
        <v>248888</v>
      </c>
    </row>
    <row r="28" spans="1:14" ht="13" thickBot="1">
      <c r="A28" s="62" t="s">
        <v>12</v>
      </c>
      <c r="B28" s="67">
        <f t="shared" ref="B28:J28" si="3">SUM(B20:B27)</f>
        <v>468953</v>
      </c>
      <c r="C28" s="67">
        <f t="shared" si="3"/>
        <v>297746</v>
      </c>
      <c r="D28" s="67">
        <f t="shared" si="3"/>
        <v>304015</v>
      </c>
      <c r="E28" s="67">
        <f t="shared" si="3"/>
        <v>90105</v>
      </c>
      <c r="F28" s="67">
        <f t="shared" si="3"/>
        <v>35473</v>
      </c>
      <c r="G28" s="67">
        <f t="shared" si="3"/>
        <v>56739</v>
      </c>
      <c r="H28" s="67">
        <f t="shared" si="3"/>
        <v>86849</v>
      </c>
      <c r="I28" s="67">
        <f t="shared" si="3"/>
        <v>146469</v>
      </c>
      <c r="J28" s="67">
        <f t="shared" si="3"/>
        <v>48201</v>
      </c>
      <c r="K28" s="67">
        <f>SUM(K20:K27)</f>
        <v>40992</v>
      </c>
      <c r="L28" s="67">
        <f>SUM(L20:L27)</f>
        <v>44123</v>
      </c>
      <c r="M28" s="60">
        <f>SUM(M20:M27)</f>
        <v>244111</v>
      </c>
      <c r="N28" s="72">
        <f>SUM(B28:M28)</f>
        <v>1863776</v>
      </c>
    </row>
    <row r="29" spans="1:14" ht="13" thickBot="1">
      <c r="A29" s="34" t="s">
        <v>32</v>
      </c>
      <c r="B29" s="50">
        <f t="shared" ref="B29:N29" si="4">SUM(B28-B16)/B16</f>
        <v>0.19490344263506437</v>
      </c>
      <c r="C29" s="50">
        <f t="shared" si="4"/>
        <v>2.9935107163117623E-2</v>
      </c>
      <c r="D29" s="50">
        <f t="shared" si="4"/>
        <v>-4.0559603871655935E-2</v>
      </c>
      <c r="E29" s="50">
        <f t="shared" si="4"/>
        <v>0.34875609975151933</v>
      </c>
      <c r="F29" s="50">
        <f t="shared" si="4"/>
        <v>0.1496678010046994</v>
      </c>
      <c r="G29" s="50">
        <f t="shared" si="4"/>
        <v>0.27440366560352186</v>
      </c>
      <c r="H29" s="50">
        <f t="shared" si="4"/>
        <v>0.14761225190940563</v>
      </c>
      <c r="I29" s="50">
        <f t="shared" si="4"/>
        <v>1.2183323428192335E-2</v>
      </c>
      <c r="J29" s="50">
        <f t="shared" si="4"/>
        <v>0.18047119905956113</v>
      </c>
      <c r="K29" s="50">
        <f t="shared" si="4"/>
        <v>0.25139664804469275</v>
      </c>
      <c r="L29" s="50">
        <f t="shared" si="4"/>
        <v>0.16875927103199831</v>
      </c>
      <c r="M29" s="48">
        <f t="shared" si="4"/>
        <v>8.7756275148495877E-2</v>
      </c>
      <c r="N29" s="37">
        <f t="shared" si="4"/>
        <v>9.8442016920633327E-2</v>
      </c>
    </row>
    <row r="30" spans="1:14" ht="13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" thickBot="1">
      <c r="A31" s="3" t="s">
        <v>33</v>
      </c>
      <c r="B31" s="4" t="s">
        <v>0</v>
      </c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5" t="s">
        <v>11</v>
      </c>
      <c r="N31" s="6" t="s">
        <v>23</v>
      </c>
    </row>
    <row r="32" spans="1:14">
      <c r="A32" s="54" t="s">
        <v>24</v>
      </c>
      <c r="B32" s="63">
        <v>205484</v>
      </c>
      <c r="C32" s="63">
        <v>172438</v>
      </c>
      <c r="D32" s="63">
        <v>174999</v>
      </c>
      <c r="E32" s="63">
        <v>51996</v>
      </c>
      <c r="F32" s="63">
        <v>7210</v>
      </c>
      <c r="G32" s="63">
        <v>34049</v>
      </c>
      <c r="H32" s="63">
        <v>46477</v>
      </c>
      <c r="I32" s="63">
        <v>36389</v>
      </c>
      <c r="J32" s="63">
        <v>28068</v>
      </c>
      <c r="K32" s="63">
        <v>23916</v>
      </c>
      <c r="L32" s="63">
        <v>27597</v>
      </c>
      <c r="M32" s="59">
        <v>143563</v>
      </c>
      <c r="N32" s="68">
        <f t="shared" ref="N32:N40" si="5">SUM(B32:M32)</f>
        <v>952186</v>
      </c>
    </row>
    <row r="33" spans="1:14">
      <c r="A33" s="19" t="s">
        <v>13</v>
      </c>
      <c r="B33" s="64">
        <v>8900</v>
      </c>
      <c r="C33" s="64">
        <v>8731</v>
      </c>
      <c r="D33" s="64">
        <v>9421</v>
      </c>
      <c r="E33" s="64">
        <v>5844</v>
      </c>
      <c r="F33" s="64">
        <v>591</v>
      </c>
      <c r="G33" s="64">
        <v>10056</v>
      </c>
      <c r="H33" s="64">
        <v>14595</v>
      </c>
      <c r="I33" s="64">
        <v>9459</v>
      </c>
      <c r="J33" s="64">
        <v>5961</v>
      </c>
      <c r="K33" s="64">
        <v>3981</v>
      </c>
      <c r="L33" s="64">
        <v>3444</v>
      </c>
      <c r="M33" s="1">
        <v>5751</v>
      </c>
      <c r="N33" s="69">
        <f t="shared" si="5"/>
        <v>86734</v>
      </c>
    </row>
    <row r="34" spans="1:14">
      <c r="A34" s="56" t="s">
        <v>14</v>
      </c>
      <c r="B34" s="65">
        <v>25200</v>
      </c>
      <c r="C34" s="65">
        <v>19269</v>
      </c>
      <c r="D34" s="65">
        <v>19816</v>
      </c>
      <c r="E34" s="65">
        <v>4857</v>
      </c>
      <c r="F34" s="65">
        <v>0</v>
      </c>
      <c r="G34" s="65">
        <v>593</v>
      </c>
      <c r="H34" s="65">
        <v>1817</v>
      </c>
      <c r="I34" s="65">
        <v>1775</v>
      </c>
      <c r="J34" s="65">
        <v>107</v>
      </c>
      <c r="K34" s="65">
        <v>0</v>
      </c>
      <c r="L34" s="65">
        <v>1132</v>
      </c>
      <c r="M34" s="55">
        <v>17662</v>
      </c>
      <c r="N34" s="70">
        <f t="shared" si="5"/>
        <v>92228</v>
      </c>
    </row>
    <row r="35" spans="1:14">
      <c r="A35" s="57" t="s">
        <v>15</v>
      </c>
      <c r="B35" s="64">
        <v>3768</v>
      </c>
      <c r="C35" s="64">
        <v>2736</v>
      </c>
      <c r="D35" s="64">
        <v>2359</v>
      </c>
      <c r="E35" s="64">
        <v>510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144</v>
      </c>
      <c r="M35" s="1">
        <v>2428</v>
      </c>
      <c r="N35" s="69">
        <f t="shared" si="5"/>
        <v>11945</v>
      </c>
    </row>
    <row r="36" spans="1:14">
      <c r="A36" s="56" t="s">
        <v>16</v>
      </c>
      <c r="B36" s="65">
        <v>8207</v>
      </c>
      <c r="C36" s="65">
        <v>5300</v>
      </c>
      <c r="D36" s="65">
        <v>6035</v>
      </c>
      <c r="E36" s="65">
        <v>786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216</v>
      </c>
      <c r="M36" s="55">
        <v>3640</v>
      </c>
      <c r="N36" s="70">
        <f t="shared" si="5"/>
        <v>24184</v>
      </c>
    </row>
    <row r="37" spans="1:14">
      <c r="A37" s="115" t="s">
        <v>25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9"/>
      <c r="M37" s="106">
        <v>3757</v>
      </c>
      <c r="N37" s="107">
        <f>SUM(M37)</f>
        <v>3757</v>
      </c>
    </row>
    <row r="38" spans="1:14">
      <c r="A38" s="56" t="s">
        <v>19</v>
      </c>
      <c r="B38" s="109">
        <v>22185</v>
      </c>
      <c r="C38" s="109">
        <v>20308</v>
      </c>
      <c r="D38" s="109">
        <v>17745</v>
      </c>
      <c r="E38" s="109">
        <v>2710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1317</v>
      </c>
      <c r="M38" s="110">
        <v>20722</v>
      </c>
      <c r="N38" s="111">
        <f t="shared" si="5"/>
        <v>84987</v>
      </c>
    </row>
    <row r="39" spans="1:14">
      <c r="A39" s="57" t="s">
        <v>18</v>
      </c>
      <c r="B39" s="108">
        <v>95861</v>
      </c>
      <c r="C39" s="108">
        <v>85070</v>
      </c>
      <c r="D39" s="108">
        <v>77608</v>
      </c>
      <c r="E39" s="108">
        <v>29047</v>
      </c>
      <c r="F39" s="108">
        <v>6218</v>
      </c>
      <c r="G39" s="108">
        <v>24033</v>
      </c>
      <c r="H39" s="108">
        <v>34184</v>
      </c>
      <c r="I39" s="108">
        <v>27184</v>
      </c>
      <c r="J39" s="108">
        <v>19932</v>
      </c>
      <c r="K39" s="108">
        <v>19123</v>
      </c>
      <c r="L39" s="108">
        <v>26824</v>
      </c>
      <c r="M39" s="106">
        <v>86983</v>
      </c>
      <c r="N39" s="107">
        <f t="shared" si="5"/>
        <v>532067</v>
      </c>
    </row>
    <row r="40" spans="1:14" ht="13" thickBot="1">
      <c r="A40" s="112" t="s">
        <v>17</v>
      </c>
      <c r="B40" s="113">
        <v>113464</v>
      </c>
      <c r="C40" s="113">
        <v>8020</v>
      </c>
      <c r="D40" s="113">
        <v>4811</v>
      </c>
      <c r="E40" s="113">
        <v>0</v>
      </c>
      <c r="F40" s="113">
        <v>9</v>
      </c>
      <c r="G40" s="113">
        <v>30</v>
      </c>
      <c r="H40" s="113">
        <v>1181</v>
      </c>
      <c r="I40" s="113">
        <v>73575</v>
      </c>
      <c r="J40" s="113">
        <v>296</v>
      </c>
      <c r="K40" s="113">
        <v>98</v>
      </c>
      <c r="L40" s="113">
        <v>317</v>
      </c>
      <c r="M40" s="116">
        <v>10990</v>
      </c>
      <c r="N40" s="114">
        <f t="shared" si="5"/>
        <v>212791</v>
      </c>
    </row>
    <row r="41" spans="1:14" ht="13" thickBot="1">
      <c r="A41" s="62" t="s">
        <v>12</v>
      </c>
      <c r="B41" s="67">
        <f t="shared" ref="B41:J41" si="6">SUM(B32:B40)</f>
        <v>483069</v>
      </c>
      <c r="C41" s="67">
        <f t="shared" si="6"/>
        <v>321872</v>
      </c>
      <c r="D41" s="67">
        <f t="shared" si="6"/>
        <v>312794</v>
      </c>
      <c r="E41" s="67">
        <f t="shared" si="6"/>
        <v>95750</v>
      </c>
      <c r="F41" s="67">
        <f t="shared" si="6"/>
        <v>14028</v>
      </c>
      <c r="G41" s="67">
        <f t="shared" si="6"/>
        <v>68761</v>
      </c>
      <c r="H41" s="67">
        <f t="shared" si="6"/>
        <v>98254</v>
      </c>
      <c r="I41" s="67">
        <f t="shared" si="6"/>
        <v>148382</v>
      </c>
      <c r="J41" s="67">
        <f t="shared" si="6"/>
        <v>54364</v>
      </c>
      <c r="K41" s="67">
        <f>SUM(K32:K40)</f>
        <v>47118</v>
      </c>
      <c r="L41" s="67">
        <f>SUM(L32:L40)</f>
        <v>60991</v>
      </c>
      <c r="M41" s="60">
        <f>SUM(M32:M40)</f>
        <v>295496</v>
      </c>
      <c r="N41" s="72">
        <f>SUM(B41:M41)</f>
        <v>2000879</v>
      </c>
    </row>
    <row r="42" spans="1:14" ht="13" thickBot="1">
      <c r="A42" s="34" t="s">
        <v>34</v>
      </c>
      <c r="B42" s="51">
        <f t="shared" ref="B42:N42" si="7">SUM(B41-B28)/B28</f>
        <v>3.0101097551353762E-2</v>
      </c>
      <c r="C42" s="52">
        <f t="shared" si="7"/>
        <v>8.1028796356626118E-2</v>
      </c>
      <c r="D42" s="51">
        <f t="shared" si="7"/>
        <v>2.8876864628390047E-2</v>
      </c>
      <c r="E42" s="52">
        <f t="shared" si="7"/>
        <v>6.2649131568725369E-2</v>
      </c>
      <c r="F42" s="51">
        <f t="shared" si="7"/>
        <v>-0.60454430129957992</v>
      </c>
      <c r="G42" s="52">
        <f t="shared" si="7"/>
        <v>0.21188247942332433</v>
      </c>
      <c r="H42" s="51">
        <f t="shared" si="7"/>
        <v>0.13131987702794506</v>
      </c>
      <c r="I42" s="52">
        <f t="shared" si="7"/>
        <v>1.3060784193242256E-2</v>
      </c>
      <c r="J42" s="51">
        <f t="shared" si="7"/>
        <v>0.1278604178336549</v>
      </c>
      <c r="K42" s="52">
        <f t="shared" si="7"/>
        <v>0.14944379391100704</v>
      </c>
      <c r="L42" s="52">
        <f t="shared" si="7"/>
        <v>0.38229494821295018</v>
      </c>
      <c r="M42" s="51">
        <f t="shared" si="7"/>
        <v>0.21049850273031531</v>
      </c>
      <c r="N42" s="75">
        <f t="shared" si="7"/>
        <v>7.3561951650842158E-2</v>
      </c>
    </row>
    <row r="43" spans="1:14" ht="13" thickBot="1"/>
    <row r="44" spans="1:14" ht="13" thickBot="1">
      <c r="A44" s="3" t="s">
        <v>22</v>
      </c>
      <c r="B44" s="4" t="s">
        <v>0</v>
      </c>
      <c r="C44" s="4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4" t="s">
        <v>8</v>
      </c>
      <c r="K44" s="4" t="s">
        <v>9</v>
      </c>
      <c r="L44" s="4" t="s">
        <v>10</v>
      </c>
      <c r="M44" s="5" t="s">
        <v>11</v>
      </c>
      <c r="N44" s="6" t="s">
        <v>23</v>
      </c>
    </row>
    <row r="45" spans="1:14">
      <c r="A45" s="7" t="s">
        <v>24</v>
      </c>
      <c r="B45" s="8">
        <v>227051</v>
      </c>
      <c r="C45" s="8">
        <v>212714</v>
      </c>
      <c r="D45" s="8">
        <v>193670</v>
      </c>
      <c r="E45" s="8">
        <v>39956</v>
      </c>
      <c r="F45" s="8">
        <v>22001</v>
      </c>
      <c r="G45" s="8">
        <v>35450</v>
      </c>
      <c r="H45" s="8">
        <v>49920</v>
      </c>
      <c r="I45" s="8">
        <v>41075</v>
      </c>
      <c r="J45" s="8">
        <v>28107</v>
      </c>
      <c r="K45" s="8">
        <v>25116</v>
      </c>
      <c r="L45" s="8">
        <v>24084</v>
      </c>
      <c r="M45" s="9">
        <v>126424</v>
      </c>
      <c r="N45" s="10">
        <f t="shared" ref="N45:N53" si="8">SUM(B45:M45)</f>
        <v>1025568</v>
      </c>
    </row>
    <row r="46" spans="1:14">
      <c r="A46" s="11" t="s">
        <v>13</v>
      </c>
      <c r="B46" s="12">
        <v>6189</v>
      </c>
      <c r="C46" s="12">
        <v>6228</v>
      </c>
      <c r="D46" s="12">
        <v>9152</v>
      </c>
      <c r="E46" s="12">
        <v>2772</v>
      </c>
      <c r="F46" s="12">
        <v>3105</v>
      </c>
      <c r="G46" s="12">
        <v>8444</v>
      </c>
      <c r="H46" s="12">
        <v>9262</v>
      </c>
      <c r="I46" s="12">
        <v>8446</v>
      </c>
      <c r="J46" s="12">
        <v>5902</v>
      </c>
      <c r="K46" s="12">
        <v>4355</v>
      </c>
      <c r="L46" s="12">
        <v>2798</v>
      </c>
      <c r="M46" s="13">
        <v>6475</v>
      </c>
      <c r="N46" s="14">
        <f t="shared" si="8"/>
        <v>73128</v>
      </c>
    </row>
    <row r="47" spans="1:14">
      <c r="A47" s="15" t="s">
        <v>14</v>
      </c>
      <c r="B47" s="16">
        <v>28019</v>
      </c>
      <c r="C47" s="16">
        <v>22953</v>
      </c>
      <c r="D47" s="16">
        <v>21429</v>
      </c>
      <c r="E47" s="16">
        <v>3465</v>
      </c>
      <c r="F47" s="16">
        <v>0</v>
      </c>
      <c r="G47" s="16">
        <v>583</v>
      </c>
      <c r="H47" s="16">
        <v>1905</v>
      </c>
      <c r="I47" s="16">
        <v>2078</v>
      </c>
      <c r="J47" s="16">
        <v>29</v>
      </c>
      <c r="K47" s="16">
        <v>0</v>
      </c>
      <c r="L47" s="16">
        <v>0</v>
      </c>
      <c r="M47" s="17">
        <v>16488</v>
      </c>
      <c r="N47" s="18">
        <f t="shared" si="8"/>
        <v>96949</v>
      </c>
    </row>
    <row r="48" spans="1:14">
      <c r="A48" s="19" t="s">
        <v>15</v>
      </c>
      <c r="B48" s="20">
        <v>3610</v>
      </c>
      <c r="C48" s="20">
        <v>2944</v>
      </c>
      <c r="D48" s="20">
        <v>3096</v>
      </c>
      <c r="E48" s="20">
        <v>873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1">
        <v>3750</v>
      </c>
      <c r="N48" s="22">
        <f t="shared" si="8"/>
        <v>14273</v>
      </c>
    </row>
    <row r="49" spans="1:14">
      <c r="A49" s="23" t="s">
        <v>16</v>
      </c>
      <c r="B49" s="24">
        <v>9311</v>
      </c>
      <c r="C49" s="24">
        <v>7634</v>
      </c>
      <c r="D49" s="24">
        <v>6136</v>
      </c>
      <c r="E49" s="24">
        <v>1006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5">
        <v>3088</v>
      </c>
      <c r="N49" s="26">
        <f t="shared" si="8"/>
        <v>27175</v>
      </c>
    </row>
    <row r="50" spans="1:14">
      <c r="A50" s="19" t="s">
        <v>25</v>
      </c>
      <c r="B50" s="20">
        <v>7815</v>
      </c>
      <c r="C50" s="20">
        <v>7979</v>
      </c>
      <c r="D50" s="20">
        <v>7170</v>
      </c>
      <c r="E50" s="20">
        <v>1836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1">
        <v>5636</v>
      </c>
      <c r="N50" s="22">
        <f t="shared" si="8"/>
        <v>30436</v>
      </c>
    </row>
    <row r="51" spans="1:14">
      <c r="A51" s="23" t="s">
        <v>19</v>
      </c>
      <c r="B51" s="24">
        <v>23999</v>
      </c>
      <c r="C51" s="24">
        <v>21327</v>
      </c>
      <c r="D51" s="24">
        <v>21602</v>
      </c>
      <c r="E51" s="24">
        <v>3593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5">
        <v>12420</v>
      </c>
      <c r="N51" s="26">
        <f t="shared" si="8"/>
        <v>82941</v>
      </c>
    </row>
    <row r="52" spans="1:14">
      <c r="A52" s="19" t="s">
        <v>18</v>
      </c>
      <c r="B52" s="20">
        <v>109400</v>
      </c>
      <c r="C52" s="20">
        <v>91980</v>
      </c>
      <c r="D52" s="20">
        <v>85102</v>
      </c>
      <c r="E52" s="20">
        <v>29845</v>
      </c>
      <c r="F52" s="20">
        <v>19064</v>
      </c>
      <c r="G52" s="20">
        <v>28843</v>
      </c>
      <c r="H52" s="20">
        <v>40278</v>
      </c>
      <c r="I52" s="20">
        <v>32997</v>
      </c>
      <c r="J52" s="20">
        <v>25040</v>
      </c>
      <c r="K52" s="20">
        <v>23193</v>
      </c>
      <c r="L52" s="20">
        <v>23564</v>
      </c>
      <c r="M52" s="21">
        <v>78695</v>
      </c>
      <c r="N52" s="22">
        <f t="shared" si="8"/>
        <v>588001</v>
      </c>
    </row>
    <row r="53" spans="1:14" ht="13" thickBot="1">
      <c r="A53" s="27" t="s">
        <v>17</v>
      </c>
      <c r="B53" s="73">
        <v>96669</v>
      </c>
      <c r="C53" s="28">
        <v>7074</v>
      </c>
      <c r="D53" s="28">
        <v>3968</v>
      </c>
      <c r="E53" s="28">
        <v>0</v>
      </c>
      <c r="F53" s="28">
        <v>9</v>
      </c>
      <c r="G53" s="28">
        <v>242</v>
      </c>
      <c r="H53" s="28">
        <v>3641</v>
      </c>
      <c r="I53" s="28">
        <v>67035</v>
      </c>
      <c r="J53" s="28">
        <v>140</v>
      </c>
      <c r="K53" s="28">
        <v>266</v>
      </c>
      <c r="L53" s="28">
        <v>108</v>
      </c>
      <c r="M53" s="29">
        <v>10043</v>
      </c>
      <c r="N53" s="30">
        <f t="shared" si="8"/>
        <v>189195</v>
      </c>
    </row>
    <row r="54" spans="1:14" ht="13" thickBot="1">
      <c r="A54" s="62" t="s">
        <v>12</v>
      </c>
      <c r="B54" s="31">
        <f t="shared" ref="B54:J54" si="9">SUM(B45:B53)</f>
        <v>512063</v>
      </c>
      <c r="C54" s="31">
        <f t="shared" si="9"/>
        <v>380833</v>
      </c>
      <c r="D54" s="31">
        <f t="shared" si="9"/>
        <v>351325</v>
      </c>
      <c r="E54" s="31">
        <f t="shared" si="9"/>
        <v>83346</v>
      </c>
      <c r="F54" s="31">
        <f t="shared" si="9"/>
        <v>44179</v>
      </c>
      <c r="G54" s="31">
        <f t="shared" si="9"/>
        <v>73562</v>
      </c>
      <c r="H54" s="31">
        <f t="shared" si="9"/>
        <v>105006</v>
      </c>
      <c r="I54" s="31">
        <f t="shared" si="9"/>
        <v>151631</v>
      </c>
      <c r="J54" s="31">
        <f t="shared" si="9"/>
        <v>59218</v>
      </c>
      <c r="K54" s="31">
        <f>SUM(K45:K53)</f>
        <v>52930</v>
      </c>
      <c r="L54" s="31">
        <f>SUM(L45:L53)</f>
        <v>50554</v>
      </c>
      <c r="M54" s="32">
        <f>SUM(M45:M53)</f>
        <v>263019</v>
      </c>
      <c r="N54" s="33">
        <f>SUM(B54:M54)</f>
        <v>2127666</v>
      </c>
    </row>
    <row r="55" spans="1:14" ht="13" thickBot="1">
      <c r="A55" s="34" t="s">
        <v>26</v>
      </c>
      <c r="B55" s="38">
        <f>SUM(B54-B41)/B41</f>
        <v>6.0020411162794551E-2</v>
      </c>
      <c r="C55" s="38">
        <f t="shared" ref="C55:N55" si="10">SUM(C54-C41)/C41</f>
        <v>0.1831815131480837</v>
      </c>
      <c r="D55" s="38">
        <f t="shared" si="10"/>
        <v>0.12318330914275849</v>
      </c>
      <c r="E55" s="38">
        <f t="shared" si="10"/>
        <v>-0.12954569190600523</v>
      </c>
      <c r="F55" s="38">
        <f t="shared" si="10"/>
        <v>2.1493441688052468</v>
      </c>
      <c r="G55" s="38">
        <f t="shared" si="10"/>
        <v>6.982155582379547E-2</v>
      </c>
      <c r="H55" s="38">
        <f t="shared" si="10"/>
        <v>6.8719848555783988E-2</v>
      </c>
      <c r="I55" s="38">
        <f t="shared" si="10"/>
        <v>2.1896186869027241E-2</v>
      </c>
      <c r="J55" s="38">
        <f t="shared" si="10"/>
        <v>8.9287028180413508E-2</v>
      </c>
      <c r="K55" s="38">
        <f t="shared" si="10"/>
        <v>0.12334988751644807</v>
      </c>
      <c r="L55" s="38">
        <f t="shared" si="10"/>
        <v>-0.17112360840123952</v>
      </c>
      <c r="M55" s="38">
        <f t="shared" si="10"/>
        <v>-0.10990673308606547</v>
      </c>
      <c r="N55" s="126">
        <f t="shared" si="10"/>
        <v>6.3365650796474951E-2</v>
      </c>
    </row>
    <row r="56" spans="1:14" ht="13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" thickBot="1">
      <c r="A57" s="3" t="s">
        <v>27</v>
      </c>
      <c r="B57" s="4" t="s">
        <v>0</v>
      </c>
      <c r="C57" s="4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4" t="s">
        <v>7</v>
      </c>
      <c r="J57" s="4" t="s">
        <v>8</v>
      </c>
      <c r="K57" s="4" t="s">
        <v>9</v>
      </c>
      <c r="L57" s="4" t="s">
        <v>10</v>
      </c>
      <c r="M57" s="5" t="s">
        <v>11</v>
      </c>
      <c r="N57" s="6" t="s">
        <v>23</v>
      </c>
    </row>
    <row r="58" spans="1:14">
      <c r="A58" s="7" t="s">
        <v>24</v>
      </c>
      <c r="B58" s="8">
        <v>202076</v>
      </c>
      <c r="C58" s="8">
        <v>168889</v>
      </c>
      <c r="D58" s="8">
        <v>147487</v>
      </c>
      <c r="E58" s="8">
        <v>44837</v>
      </c>
      <c r="F58" s="8">
        <v>20795</v>
      </c>
      <c r="G58" s="8">
        <v>30869</v>
      </c>
      <c r="H58" s="8">
        <v>50986</v>
      </c>
      <c r="I58" s="8">
        <v>33548</v>
      </c>
      <c r="J58" s="8">
        <v>28278</v>
      </c>
      <c r="K58" s="8">
        <v>23920</v>
      </c>
      <c r="L58" s="8">
        <v>25956</v>
      </c>
      <c r="M58" s="9">
        <v>114255</v>
      </c>
      <c r="N58" s="10">
        <f t="shared" ref="N58:N66" si="11">SUM(B58:M58)</f>
        <v>891896</v>
      </c>
    </row>
    <row r="59" spans="1:14">
      <c r="A59" s="11" t="s">
        <v>13</v>
      </c>
      <c r="B59" s="12">
        <v>7322</v>
      </c>
      <c r="C59" s="12">
        <v>6752</v>
      </c>
      <c r="D59" s="12">
        <v>6629</v>
      </c>
      <c r="E59" s="12">
        <v>3952</v>
      </c>
      <c r="F59" s="12">
        <v>1456</v>
      </c>
      <c r="G59" s="12">
        <v>8104</v>
      </c>
      <c r="H59" s="12">
        <v>11738</v>
      </c>
      <c r="I59" s="12">
        <v>8167</v>
      </c>
      <c r="J59" s="12">
        <v>6147</v>
      </c>
      <c r="K59" s="12">
        <v>3938</v>
      </c>
      <c r="L59" s="12">
        <v>4115</v>
      </c>
      <c r="M59" s="13">
        <v>6603</v>
      </c>
      <c r="N59" s="14">
        <f t="shared" si="11"/>
        <v>74923</v>
      </c>
    </row>
    <row r="60" spans="1:14">
      <c r="A60" s="15" t="s">
        <v>14</v>
      </c>
      <c r="B60" s="16">
        <v>27424</v>
      </c>
      <c r="C60" s="16">
        <v>22495</v>
      </c>
      <c r="D60" s="16">
        <v>18963</v>
      </c>
      <c r="E60" s="16">
        <v>3481</v>
      </c>
      <c r="F60" s="16">
        <v>0</v>
      </c>
      <c r="G60" s="16">
        <v>440</v>
      </c>
      <c r="H60" s="16">
        <v>2363</v>
      </c>
      <c r="I60" s="16">
        <v>2160</v>
      </c>
      <c r="J60" s="16">
        <v>261</v>
      </c>
      <c r="K60" s="16">
        <v>0</v>
      </c>
      <c r="L60" s="16">
        <v>794</v>
      </c>
      <c r="M60" s="17">
        <v>14961</v>
      </c>
      <c r="N60" s="18">
        <f t="shared" si="11"/>
        <v>93342</v>
      </c>
    </row>
    <row r="61" spans="1:14">
      <c r="A61" s="19" t="s">
        <v>15</v>
      </c>
      <c r="B61" s="20">
        <v>5997</v>
      </c>
      <c r="C61" s="20">
        <v>4516</v>
      </c>
      <c r="D61" s="20">
        <v>3984</v>
      </c>
      <c r="E61" s="20">
        <v>715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82</v>
      </c>
      <c r="M61" s="21">
        <v>3202</v>
      </c>
      <c r="N61" s="22">
        <f t="shared" si="11"/>
        <v>18496</v>
      </c>
    </row>
    <row r="62" spans="1:14">
      <c r="A62" s="23" t="s">
        <v>16</v>
      </c>
      <c r="B62" s="24">
        <v>7564</v>
      </c>
      <c r="C62" s="24">
        <v>6038</v>
      </c>
      <c r="D62" s="24">
        <v>4907</v>
      </c>
      <c r="E62" s="24">
        <v>605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254</v>
      </c>
      <c r="M62" s="25">
        <v>3294</v>
      </c>
      <c r="N62" s="26">
        <f t="shared" si="11"/>
        <v>22662</v>
      </c>
    </row>
    <row r="63" spans="1:14">
      <c r="A63" s="19" t="s">
        <v>25</v>
      </c>
      <c r="B63" s="20">
        <v>10824</v>
      </c>
      <c r="C63" s="20">
        <v>9992</v>
      </c>
      <c r="D63" s="20">
        <v>8699</v>
      </c>
      <c r="E63" s="20">
        <v>2830</v>
      </c>
      <c r="F63" s="20">
        <v>872</v>
      </c>
      <c r="G63" s="20">
        <v>1798</v>
      </c>
      <c r="H63" s="20">
        <v>5676</v>
      </c>
      <c r="I63" s="20">
        <v>4176</v>
      </c>
      <c r="J63" s="20">
        <v>2126</v>
      </c>
      <c r="K63" s="20">
        <v>1828</v>
      </c>
      <c r="L63" s="20">
        <v>2888</v>
      </c>
      <c r="M63" s="21">
        <v>8215</v>
      </c>
      <c r="N63" s="22">
        <f t="shared" si="11"/>
        <v>59924</v>
      </c>
    </row>
    <row r="64" spans="1:14">
      <c r="A64" s="23" t="s">
        <v>19</v>
      </c>
      <c r="B64" s="24">
        <v>21583</v>
      </c>
      <c r="C64" s="24">
        <v>19842</v>
      </c>
      <c r="D64" s="24">
        <v>15349</v>
      </c>
      <c r="E64" s="24">
        <v>3008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812</v>
      </c>
      <c r="M64" s="25">
        <v>12842</v>
      </c>
      <c r="N64" s="26">
        <f t="shared" si="11"/>
        <v>73436</v>
      </c>
    </row>
    <row r="65" spans="1:14">
      <c r="A65" s="19" t="s">
        <v>18</v>
      </c>
      <c r="B65" s="20">
        <v>104724</v>
      </c>
      <c r="C65" s="20">
        <v>81359</v>
      </c>
      <c r="D65" s="20">
        <v>70017</v>
      </c>
      <c r="E65" s="20">
        <v>27900</v>
      </c>
      <c r="F65" s="20">
        <v>18802</v>
      </c>
      <c r="G65" s="20">
        <v>23459</v>
      </c>
      <c r="H65" s="20">
        <v>37127</v>
      </c>
      <c r="I65" s="20">
        <v>30611</v>
      </c>
      <c r="J65" s="20">
        <v>21360</v>
      </c>
      <c r="K65" s="20">
        <v>19724</v>
      </c>
      <c r="L65" s="20">
        <v>25579</v>
      </c>
      <c r="M65" s="21">
        <v>57501</v>
      </c>
      <c r="N65" s="22">
        <f t="shared" si="11"/>
        <v>518163</v>
      </c>
    </row>
    <row r="66" spans="1:14" ht="13" thickBot="1">
      <c r="A66" s="27" t="s">
        <v>17</v>
      </c>
      <c r="B66" s="73">
        <v>79834</v>
      </c>
      <c r="C66" s="28">
        <v>6506</v>
      </c>
      <c r="D66" s="28">
        <v>3310</v>
      </c>
      <c r="E66" s="28">
        <v>0</v>
      </c>
      <c r="F66" s="28">
        <v>0</v>
      </c>
      <c r="G66" s="28">
        <v>14</v>
      </c>
      <c r="H66" s="28">
        <v>3973</v>
      </c>
      <c r="I66" s="28">
        <v>66561</v>
      </c>
      <c r="J66" s="28">
        <v>250</v>
      </c>
      <c r="K66" s="28">
        <v>36</v>
      </c>
      <c r="L66" s="28">
        <v>52</v>
      </c>
      <c r="M66" s="29">
        <v>3887</v>
      </c>
      <c r="N66" s="30">
        <f t="shared" si="11"/>
        <v>164423</v>
      </c>
    </row>
    <row r="67" spans="1:14" ht="13" thickBot="1">
      <c r="A67" s="62" t="s">
        <v>12</v>
      </c>
      <c r="B67" s="31">
        <f t="shared" ref="B67:J67" si="12">SUM(B58:B66)</f>
        <v>467348</v>
      </c>
      <c r="C67" s="31">
        <f t="shared" si="12"/>
        <v>326389</v>
      </c>
      <c r="D67" s="31">
        <f t="shared" si="12"/>
        <v>279345</v>
      </c>
      <c r="E67" s="31">
        <f t="shared" si="12"/>
        <v>87328</v>
      </c>
      <c r="F67" s="31">
        <f t="shared" si="12"/>
        <v>41925</v>
      </c>
      <c r="G67" s="31">
        <f t="shared" si="12"/>
        <v>64684</v>
      </c>
      <c r="H67" s="31">
        <f t="shared" si="12"/>
        <v>111863</v>
      </c>
      <c r="I67" s="31">
        <f t="shared" si="12"/>
        <v>145223</v>
      </c>
      <c r="J67" s="31">
        <f t="shared" si="12"/>
        <v>58422</v>
      </c>
      <c r="K67" s="31">
        <f>SUM(K58:K66)</f>
        <v>49446</v>
      </c>
      <c r="L67" s="31">
        <f>SUM(L58:L66)</f>
        <v>60532</v>
      </c>
      <c r="M67" s="32">
        <f>SUM(M58:M66)</f>
        <v>224760</v>
      </c>
      <c r="N67" s="33">
        <f>SUM(B67:M67)</f>
        <v>1917265</v>
      </c>
    </row>
    <row r="68" spans="1:14" ht="13" thickBot="1">
      <c r="A68" s="34" t="s">
        <v>28</v>
      </c>
      <c r="B68" s="35">
        <f t="shared" ref="B68:N68" si="13">SUM(B67-B54)/B54</f>
        <v>-8.7323239523261792E-2</v>
      </c>
      <c r="C68" s="35">
        <f t="shared" si="13"/>
        <v>-0.14296030018407019</v>
      </c>
      <c r="D68" s="35">
        <f t="shared" si="13"/>
        <v>-0.20488151996015086</v>
      </c>
      <c r="E68" s="35">
        <f t="shared" si="13"/>
        <v>4.777673793583375E-2</v>
      </c>
      <c r="F68" s="35">
        <f t="shared" si="13"/>
        <v>-5.1019715249326601E-2</v>
      </c>
      <c r="G68" s="35">
        <f t="shared" si="13"/>
        <v>-0.12068731138359479</v>
      </c>
      <c r="H68" s="35">
        <f t="shared" si="13"/>
        <v>6.5301030417309489E-2</v>
      </c>
      <c r="I68" s="35">
        <f t="shared" si="13"/>
        <v>-4.2260487631157216E-2</v>
      </c>
      <c r="J68" s="35">
        <f t="shared" si="13"/>
        <v>-1.3441858894255126E-2</v>
      </c>
      <c r="K68" s="35">
        <f t="shared" si="13"/>
        <v>-6.5822784810126586E-2</v>
      </c>
      <c r="L68" s="35">
        <f t="shared" si="13"/>
        <v>0.19737310598567867</v>
      </c>
      <c r="M68" s="36">
        <f t="shared" si="13"/>
        <v>-0.14546097430223673</v>
      </c>
      <c r="N68" s="37">
        <f t="shared" si="13"/>
        <v>-9.8888171357722501E-2</v>
      </c>
    </row>
    <row r="69" spans="1:14" ht="13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" thickBot="1">
      <c r="A70" s="3" t="s">
        <v>29</v>
      </c>
      <c r="B70" s="4" t="s">
        <v>0</v>
      </c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4" t="s">
        <v>6</v>
      </c>
      <c r="I70" s="4" t="s">
        <v>7</v>
      </c>
      <c r="J70" s="4" t="s">
        <v>8</v>
      </c>
      <c r="K70" s="4" t="s">
        <v>9</v>
      </c>
      <c r="L70" s="4" t="s">
        <v>10</v>
      </c>
      <c r="M70" s="5" t="s">
        <v>11</v>
      </c>
      <c r="N70" s="6" t="s">
        <v>23</v>
      </c>
    </row>
    <row r="71" spans="1:14">
      <c r="A71" s="7" t="s">
        <v>24</v>
      </c>
      <c r="B71" s="8">
        <v>182169</v>
      </c>
      <c r="C71" s="8">
        <v>155730</v>
      </c>
      <c r="D71" s="8">
        <v>148386</v>
      </c>
      <c r="E71" s="8">
        <v>51284</v>
      </c>
      <c r="F71" s="8">
        <v>22926</v>
      </c>
      <c r="G71" s="8">
        <v>29782</v>
      </c>
      <c r="H71" s="8">
        <v>47384</v>
      </c>
      <c r="I71" s="8">
        <v>35044</v>
      </c>
      <c r="J71" s="8">
        <v>29149</v>
      </c>
      <c r="K71" s="8">
        <v>24814</v>
      </c>
      <c r="L71" s="8">
        <v>30692</v>
      </c>
      <c r="M71" s="9">
        <v>132649</v>
      </c>
      <c r="N71" s="10">
        <f>SUM(B71:M71)</f>
        <v>890009</v>
      </c>
    </row>
    <row r="72" spans="1:14">
      <c r="A72" s="11" t="s">
        <v>13</v>
      </c>
      <c r="B72" s="12">
        <v>7791</v>
      </c>
      <c r="C72" s="12">
        <v>3706</v>
      </c>
      <c r="D72" s="12">
        <v>6494</v>
      </c>
      <c r="E72" s="12">
        <v>5076</v>
      </c>
      <c r="F72" s="12">
        <v>4800</v>
      </c>
      <c r="G72" s="12">
        <v>7119</v>
      </c>
      <c r="H72" s="12">
        <v>8438</v>
      </c>
      <c r="I72" s="12">
        <v>9486</v>
      </c>
      <c r="J72" s="12">
        <v>6454</v>
      </c>
      <c r="K72" s="12">
        <v>4151</v>
      </c>
      <c r="L72" s="12">
        <v>4761</v>
      </c>
      <c r="M72" s="13">
        <v>6859</v>
      </c>
      <c r="N72" s="14">
        <f>SUM(B72:M72)</f>
        <v>75135</v>
      </c>
    </row>
    <row r="73" spans="1:14">
      <c r="A73" s="15" t="s">
        <v>14</v>
      </c>
      <c r="B73" s="16">
        <v>22775</v>
      </c>
      <c r="C73" s="16">
        <v>19286</v>
      </c>
      <c r="D73" s="16">
        <v>18355</v>
      </c>
      <c r="E73" s="16">
        <v>4104</v>
      </c>
      <c r="F73" s="16">
        <v>0</v>
      </c>
      <c r="G73" s="16">
        <v>866</v>
      </c>
      <c r="H73" s="16">
        <v>3495</v>
      </c>
      <c r="I73" s="16">
        <v>3002</v>
      </c>
      <c r="J73" s="16">
        <v>496</v>
      </c>
      <c r="K73" s="16">
        <v>0</v>
      </c>
      <c r="L73" s="16">
        <v>1387</v>
      </c>
      <c r="M73" s="17">
        <v>17574</v>
      </c>
      <c r="N73" s="18">
        <f>SUM(B73:M73)</f>
        <v>91340</v>
      </c>
    </row>
    <row r="74" spans="1:14">
      <c r="A74" s="53" t="s">
        <v>35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9"/>
      <c r="M74" s="103">
        <v>6944</v>
      </c>
      <c r="N74" s="22">
        <f>SUM(B74:M74)</f>
        <v>6944</v>
      </c>
    </row>
    <row r="75" spans="1:14">
      <c r="A75" s="23" t="s">
        <v>15</v>
      </c>
      <c r="B75" s="24">
        <v>4765</v>
      </c>
      <c r="C75" s="24">
        <v>3642</v>
      </c>
      <c r="D75" s="24">
        <v>3478</v>
      </c>
      <c r="E75" s="24">
        <v>802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157</v>
      </c>
      <c r="M75" s="25">
        <v>4416</v>
      </c>
      <c r="N75" s="26">
        <f t="shared" ref="N75:N80" si="14">SUM(B75:M75)</f>
        <v>17260</v>
      </c>
    </row>
    <row r="76" spans="1:14">
      <c r="A76" s="19" t="s">
        <v>16</v>
      </c>
      <c r="B76" s="20">
        <v>7293</v>
      </c>
      <c r="C76" s="20">
        <v>4638</v>
      </c>
      <c r="D76" s="20">
        <v>4107</v>
      </c>
      <c r="E76" s="20">
        <v>1064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276</v>
      </c>
      <c r="M76" s="21">
        <v>4446</v>
      </c>
      <c r="N76" s="22">
        <f t="shared" si="14"/>
        <v>21824</v>
      </c>
    </row>
    <row r="77" spans="1:14">
      <c r="A77" s="23" t="s">
        <v>25</v>
      </c>
      <c r="B77" s="24">
        <v>10298</v>
      </c>
      <c r="C77" s="24">
        <v>9808</v>
      </c>
      <c r="D77" s="24">
        <v>9407</v>
      </c>
      <c r="E77" s="24">
        <v>1974</v>
      </c>
      <c r="F77" s="120"/>
      <c r="G77" s="121"/>
      <c r="H77" s="121"/>
      <c r="I77" s="121"/>
      <c r="J77" s="121"/>
      <c r="K77" s="121"/>
      <c r="L77" s="121"/>
      <c r="M77" s="122"/>
      <c r="N77" s="26">
        <f t="shared" si="14"/>
        <v>31487</v>
      </c>
    </row>
    <row r="78" spans="1:14">
      <c r="A78" s="19" t="s">
        <v>19</v>
      </c>
      <c r="B78" s="20">
        <v>20692</v>
      </c>
      <c r="C78" s="20">
        <v>18612</v>
      </c>
      <c r="D78" s="20">
        <v>17994</v>
      </c>
      <c r="E78" s="20">
        <v>4431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598</v>
      </c>
      <c r="M78" s="21">
        <v>13063</v>
      </c>
      <c r="N78" s="22">
        <f t="shared" si="14"/>
        <v>75390</v>
      </c>
    </row>
    <row r="79" spans="1:14">
      <c r="A79" s="23" t="s">
        <v>18</v>
      </c>
      <c r="B79" s="24">
        <v>74357</v>
      </c>
      <c r="C79" s="24">
        <v>63715</v>
      </c>
      <c r="D79" s="24">
        <v>62657</v>
      </c>
      <c r="E79" s="24">
        <v>31862</v>
      </c>
      <c r="F79" s="24">
        <v>20376</v>
      </c>
      <c r="G79" s="24">
        <v>26270</v>
      </c>
      <c r="H79" s="24">
        <v>37397</v>
      </c>
      <c r="I79" s="24">
        <v>34769</v>
      </c>
      <c r="J79" s="24">
        <v>23960</v>
      </c>
      <c r="K79" s="24">
        <v>19947</v>
      </c>
      <c r="L79" s="24">
        <v>26113</v>
      </c>
      <c r="M79" s="25">
        <v>61916</v>
      </c>
      <c r="N79" s="26">
        <f t="shared" si="14"/>
        <v>483339</v>
      </c>
    </row>
    <row r="80" spans="1:14" ht="13" thickBot="1">
      <c r="A80" s="39" t="s">
        <v>17</v>
      </c>
      <c r="B80" s="74">
        <v>93221</v>
      </c>
      <c r="C80" s="40">
        <v>3930</v>
      </c>
      <c r="D80" s="40">
        <v>3072</v>
      </c>
      <c r="E80" s="40">
        <v>174</v>
      </c>
      <c r="F80" s="90">
        <v>0</v>
      </c>
      <c r="G80" s="40">
        <v>0</v>
      </c>
      <c r="H80" s="40">
        <v>4285</v>
      </c>
      <c r="I80" s="40">
        <v>68774</v>
      </c>
      <c r="J80" s="40">
        <v>257</v>
      </c>
      <c r="K80" s="40">
        <v>100</v>
      </c>
      <c r="L80" s="40">
        <v>288</v>
      </c>
      <c r="M80" s="104">
        <v>6906</v>
      </c>
      <c r="N80" s="41">
        <f t="shared" si="14"/>
        <v>181007</v>
      </c>
    </row>
    <row r="81" spans="1:14" ht="13" thickBot="1">
      <c r="A81" s="62" t="s">
        <v>12</v>
      </c>
      <c r="B81" s="31">
        <f t="shared" ref="B81:J81" si="15">SUM(B71:B80)</f>
        <v>423361</v>
      </c>
      <c r="C81" s="31">
        <f t="shared" si="15"/>
        <v>283067</v>
      </c>
      <c r="D81" s="31">
        <f t="shared" si="15"/>
        <v>273950</v>
      </c>
      <c r="E81" s="31">
        <f t="shared" si="15"/>
        <v>100771</v>
      </c>
      <c r="F81" s="31">
        <f t="shared" si="15"/>
        <v>48102</v>
      </c>
      <c r="G81" s="31">
        <f t="shared" si="15"/>
        <v>64037</v>
      </c>
      <c r="H81" s="31">
        <f t="shared" si="15"/>
        <v>100999</v>
      </c>
      <c r="I81" s="31">
        <f t="shared" si="15"/>
        <v>151075</v>
      </c>
      <c r="J81" s="31">
        <f t="shared" si="15"/>
        <v>60316</v>
      </c>
      <c r="K81" s="31">
        <f>SUM(K71:K80)</f>
        <v>49012</v>
      </c>
      <c r="L81" s="31">
        <f>SUM(L71:L80)</f>
        <v>64272</v>
      </c>
      <c r="M81" s="32">
        <f>SUM(M71:M80)</f>
        <v>254773</v>
      </c>
      <c r="N81" s="33">
        <f>SUM(B81:M81)</f>
        <v>1873735</v>
      </c>
    </row>
    <row r="82" spans="1:14" ht="13" thickBot="1">
      <c r="A82" s="34" t="s">
        <v>30</v>
      </c>
      <c r="B82" s="42">
        <f t="shared" ref="B82:N82" si="16">SUM(B81-B67)/B67</f>
        <v>-9.4120441298561244E-2</v>
      </c>
      <c r="C82" s="43">
        <f t="shared" si="16"/>
        <v>-0.13273118885746762</v>
      </c>
      <c r="D82" s="43">
        <f t="shared" si="16"/>
        <v>-1.9313035851724569E-2</v>
      </c>
      <c r="E82" s="43">
        <f t="shared" si="16"/>
        <v>0.15393688164162697</v>
      </c>
      <c r="F82" s="43">
        <f t="shared" si="16"/>
        <v>0.14733452593917709</v>
      </c>
      <c r="G82" s="43">
        <f t="shared" si="16"/>
        <v>-1.0002473563787025E-2</v>
      </c>
      <c r="H82" s="43">
        <f t="shared" si="16"/>
        <v>-9.7118797100024135E-2</v>
      </c>
      <c r="I82" s="43">
        <f t="shared" si="16"/>
        <v>4.0296647225301775E-2</v>
      </c>
      <c r="J82" s="43">
        <f t="shared" si="16"/>
        <v>3.2419294101537093E-2</v>
      </c>
      <c r="K82" s="43">
        <f t="shared" si="16"/>
        <v>-8.7772519516239947E-3</v>
      </c>
      <c r="L82" s="43">
        <f t="shared" si="16"/>
        <v>6.1785501883301397E-2</v>
      </c>
      <c r="M82" s="44">
        <f t="shared" si="16"/>
        <v>0.1335335468944652</v>
      </c>
      <c r="N82" s="45">
        <f t="shared" si="16"/>
        <v>-2.2704216683661363E-2</v>
      </c>
    </row>
    <row r="83" spans="1:14" ht="13" thickBot="1"/>
    <row r="84" spans="1:14" ht="13" thickBot="1">
      <c r="A84" s="3" t="s">
        <v>38</v>
      </c>
      <c r="B84" s="4" t="s">
        <v>0</v>
      </c>
      <c r="C84" s="4" t="s">
        <v>1</v>
      </c>
      <c r="D84" s="4" t="s">
        <v>2</v>
      </c>
      <c r="E84" s="4" t="s">
        <v>3</v>
      </c>
      <c r="F84" s="4" t="s">
        <v>4</v>
      </c>
      <c r="G84" s="4" t="s">
        <v>5</v>
      </c>
      <c r="H84" s="4" t="s">
        <v>6</v>
      </c>
      <c r="I84" s="4" t="s">
        <v>7</v>
      </c>
      <c r="J84" s="4" t="s">
        <v>8</v>
      </c>
      <c r="K84" s="4" t="s">
        <v>9</v>
      </c>
      <c r="L84" s="4" t="s">
        <v>10</v>
      </c>
      <c r="M84" s="5" t="s">
        <v>11</v>
      </c>
      <c r="N84" s="6" t="s">
        <v>23</v>
      </c>
    </row>
    <row r="85" spans="1:14">
      <c r="A85" s="7" t="s">
        <v>24</v>
      </c>
      <c r="B85" s="79">
        <v>206069</v>
      </c>
      <c r="C85" s="8">
        <v>171345</v>
      </c>
      <c r="D85" s="8">
        <v>159235</v>
      </c>
      <c r="E85" s="8">
        <v>44003</v>
      </c>
      <c r="F85" s="8">
        <v>24103</v>
      </c>
      <c r="G85" s="8">
        <v>33978</v>
      </c>
      <c r="H85" s="8">
        <v>52637</v>
      </c>
      <c r="I85" s="8">
        <v>39658</v>
      </c>
      <c r="J85" s="8">
        <v>30556</v>
      </c>
      <c r="K85" s="86">
        <v>26651</v>
      </c>
      <c r="L85" s="86">
        <v>28515</v>
      </c>
      <c r="M85" s="9">
        <v>124545</v>
      </c>
      <c r="N85" s="10">
        <f>SUM(B85:M85)</f>
        <v>941295</v>
      </c>
    </row>
    <row r="86" spans="1:14">
      <c r="A86" s="11" t="s">
        <v>13</v>
      </c>
      <c r="B86" s="80">
        <v>7382</v>
      </c>
      <c r="C86" s="12">
        <v>5533</v>
      </c>
      <c r="D86" s="12">
        <v>7208</v>
      </c>
      <c r="E86" s="12">
        <v>2016</v>
      </c>
      <c r="F86" s="12">
        <v>2909</v>
      </c>
      <c r="G86" s="12">
        <v>2478</v>
      </c>
      <c r="H86" s="12">
        <v>8091</v>
      </c>
      <c r="I86" s="12">
        <v>8286</v>
      </c>
      <c r="J86" s="12">
        <v>6199</v>
      </c>
      <c r="K86" s="47">
        <v>5877</v>
      </c>
      <c r="L86" s="47">
        <v>3433</v>
      </c>
      <c r="M86" s="13">
        <v>4490</v>
      </c>
      <c r="N86" s="14">
        <f t="shared" ref="N86:N93" si="17">SUM(B86:M86)</f>
        <v>63902</v>
      </c>
    </row>
    <row r="87" spans="1:14">
      <c r="A87" s="15" t="s">
        <v>14</v>
      </c>
      <c r="B87" s="81">
        <v>24787</v>
      </c>
      <c r="C87" s="16">
        <v>23657</v>
      </c>
      <c r="D87" s="16">
        <v>21300</v>
      </c>
      <c r="E87" s="16">
        <v>3764</v>
      </c>
      <c r="F87" s="16">
        <v>0</v>
      </c>
      <c r="G87" s="16">
        <v>1069</v>
      </c>
      <c r="H87" s="16">
        <v>4023</v>
      </c>
      <c r="I87" s="16">
        <v>3860</v>
      </c>
      <c r="J87" s="16">
        <v>533</v>
      </c>
      <c r="K87" s="46">
        <v>0</v>
      </c>
      <c r="L87" s="46">
        <v>1186</v>
      </c>
      <c r="M87" s="17">
        <v>17241</v>
      </c>
      <c r="N87" s="18">
        <f t="shared" si="17"/>
        <v>101420</v>
      </c>
    </row>
    <row r="88" spans="1:14">
      <c r="A88" s="19" t="s">
        <v>35</v>
      </c>
      <c r="B88" s="82">
        <v>6781</v>
      </c>
      <c r="C88" s="85">
        <v>6168</v>
      </c>
      <c r="D88" s="85">
        <v>5338</v>
      </c>
      <c r="E88" s="85">
        <v>943</v>
      </c>
      <c r="F88" s="85">
        <v>0</v>
      </c>
      <c r="G88" s="85">
        <v>501</v>
      </c>
      <c r="H88" s="85">
        <v>1872</v>
      </c>
      <c r="I88" s="85">
        <v>1658</v>
      </c>
      <c r="J88" s="85">
        <v>191</v>
      </c>
      <c r="K88" s="87">
        <v>0</v>
      </c>
      <c r="L88" s="87">
        <v>363</v>
      </c>
      <c r="M88" s="78">
        <v>6104</v>
      </c>
      <c r="N88" s="22">
        <f t="shared" si="17"/>
        <v>29919</v>
      </c>
    </row>
    <row r="89" spans="1:14">
      <c r="A89" s="23" t="s">
        <v>15</v>
      </c>
      <c r="B89" s="83">
        <v>5472</v>
      </c>
      <c r="C89" s="24">
        <v>4613</v>
      </c>
      <c r="D89" s="24">
        <v>4558</v>
      </c>
      <c r="E89" s="24">
        <v>882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88">
        <v>0</v>
      </c>
      <c r="L89" s="88">
        <v>210</v>
      </c>
      <c r="M89" s="25">
        <v>3895</v>
      </c>
      <c r="N89" s="26">
        <f t="shared" si="17"/>
        <v>19630</v>
      </c>
    </row>
    <row r="90" spans="1:14">
      <c r="A90" s="19" t="s">
        <v>16</v>
      </c>
      <c r="B90" s="84">
        <v>11125</v>
      </c>
      <c r="C90" s="20">
        <v>6742</v>
      </c>
      <c r="D90" s="20">
        <v>5421</v>
      </c>
      <c r="E90" s="20">
        <v>1065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89">
        <v>0</v>
      </c>
      <c r="L90" s="89">
        <v>244</v>
      </c>
      <c r="M90" s="21">
        <v>2564</v>
      </c>
      <c r="N90" s="22">
        <f t="shared" si="17"/>
        <v>27161</v>
      </c>
    </row>
    <row r="91" spans="1:14">
      <c r="A91" s="91" t="s">
        <v>19</v>
      </c>
      <c r="B91" s="92">
        <v>18670</v>
      </c>
      <c r="C91" s="93">
        <v>18597</v>
      </c>
      <c r="D91" s="93">
        <v>17177</v>
      </c>
      <c r="E91" s="93">
        <v>4104</v>
      </c>
      <c r="F91" s="93">
        <v>1093</v>
      </c>
      <c r="G91" s="93">
        <v>2046</v>
      </c>
      <c r="H91" s="93">
        <v>3700</v>
      </c>
      <c r="I91" s="93">
        <v>3318</v>
      </c>
      <c r="J91" s="93">
        <v>2299</v>
      </c>
      <c r="K91" s="94">
        <v>1643</v>
      </c>
      <c r="L91" s="94">
        <v>3988</v>
      </c>
      <c r="M91" s="95">
        <v>12381</v>
      </c>
      <c r="N91" s="96">
        <f t="shared" si="17"/>
        <v>89016</v>
      </c>
    </row>
    <row r="92" spans="1:14">
      <c r="A92" s="19" t="s">
        <v>18</v>
      </c>
      <c r="B92" s="84">
        <v>80569</v>
      </c>
      <c r="C92" s="20">
        <v>68607</v>
      </c>
      <c r="D92" s="20">
        <v>67094</v>
      </c>
      <c r="E92" s="20">
        <v>30941</v>
      </c>
      <c r="F92" s="20">
        <v>22497</v>
      </c>
      <c r="G92" s="20">
        <v>30131</v>
      </c>
      <c r="H92" s="20">
        <v>40096</v>
      </c>
      <c r="I92" s="20">
        <v>36656</v>
      </c>
      <c r="J92" s="20">
        <v>26486</v>
      </c>
      <c r="K92" s="89">
        <v>23688</v>
      </c>
      <c r="L92" s="89">
        <v>24236</v>
      </c>
      <c r="M92" s="21">
        <v>60200</v>
      </c>
      <c r="N92" s="22">
        <f t="shared" si="17"/>
        <v>511201</v>
      </c>
    </row>
    <row r="93" spans="1:14" ht="13" thickBot="1">
      <c r="A93" s="97" t="s">
        <v>17</v>
      </c>
      <c r="B93" s="98">
        <v>105167</v>
      </c>
      <c r="C93" s="99">
        <v>7736</v>
      </c>
      <c r="D93" s="99">
        <v>3585</v>
      </c>
      <c r="E93" s="99">
        <v>45</v>
      </c>
      <c r="F93" s="99">
        <v>0</v>
      </c>
      <c r="G93" s="99">
        <v>207</v>
      </c>
      <c r="H93" s="99">
        <v>4750</v>
      </c>
      <c r="I93" s="99">
        <v>61243</v>
      </c>
      <c r="J93" s="100">
        <v>298</v>
      </c>
      <c r="K93" s="100">
        <v>134</v>
      </c>
      <c r="L93" s="100">
        <v>131</v>
      </c>
      <c r="M93" s="101">
        <v>3484</v>
      </c>
      <c r="N93" s="102">
        <f t="shared" si="17"/>
        <v>186780</v>
      </c>
    </row>
    <row r="94" spans="1:14" ht="13" thickBot="1">
      <c r="A94" s="62" t="s">
        <v>12</v>
      </c>
      <c r="B94" s="31">
        <f t="shared" ref="B94:J94" si="18">SUM(B85:B93)</f>
        <v>466022</v>
      </c>
      <c r="C94" s="31">
        <f t="shared" si="18"/>
        <v>312998</v>
      </c>
      <c r="D94" s="31">
        <f t="shared" si="18"/>
        <v>290916</v>
      </c>
      <c r="E94" s="31">
        <f t="shared" si="18"/>
        <v>87763</v>
      </c>
      <c r="F94" s="31">
        <f t="shared" si="18"/>
        <v>50602</v>
      </c>
      <c r="G94" s="31">
        <f t="shared" si="18"/>
        <v>70410</v>
      </c>
      <c r="H94" s="31">
        <f t="shared" si="18"/>
        <v>115169</v>
      </c>
      <c r="I94" s="31">
        <f t="shared" si="18"/>
        <v>154679</v>
      </c>
      <c r="J94" s="31">
        <f t="shared" si="18"/>
        <v>66562</v>
      </c>
      <c r="K94" s="31">
        <f>SUM(K85:K93)</f>
        <v>57993</v>
      </c>
      <c r="L94" s="31">
        <f>SUM(L85:L93)</f>
        <v>62306</v>
      </c>
      <c r="M94" s="32">
        <f>SUM(M85:M93)</f>
        <v>234904</v>
      </c>
      <c r="N94" s="33">
        <f>SUM(B94:M94)</f>
        <v>1970324</v>
      </c>
    </row>
    <row r="95" spans="1:14" ht="13" thickBot="1">
      <c r="A95" s="34" t="s">
        <v>39</v>
      </c>
      <c r="B95" s="105">
        <f>SUM(B94-B81)/B81</f>
        <v>0.10076743016007615</v>
      </c>
      <c r="C95" s="105">
        <f t="shared" ref="C95:N95" si="19">SUM(C94-C81)/C81</f>
        <v>0.10573821745381835</v>
      </c>
      <c r="D95" s="105">
        <f t="shared" si="19"/>
        <v>6.1931009308267934E-2</v>
      </c>
      <c r="E95" s="105">
        <f t="shared" si="19"/>
        <v>-0.12908475652717546</v>
      </c>
      <c r="F95" s="105">
        <f t="shared" si="19"/>
        <v>5.1972890940085649E-2</v>
      </c>
      <c r="G95" s="105">
        <f t="shared" si="19"/>
        <v>9.9520589659103334E-2</v>
      </c>
      <c r="H95" s="105">
        <f t="shared" si="19"/>
        <v>0.1402984187962257</v>
      </c>
      <c r="I95" s="105">
        <f t="shared" si="19"/>
        <v>2.3855700810855536E-2</v>
      </c>
      <c r="J95" s="105">
        <f t="shared" si="19"/>
        <v>0.10355461237482591</v>
      </c>
      <c r="K95" s="105">
        <f t="shared" si="19"/>
        <v>0.18324083897820942</v>
      </c>
      <c r="L95" s="105">
        <f t="shared" si="19"/>
        <v>-3.058874782175753E-2</v>
      </c>
      <c r="M95" s="105">
        <f t="shared" si="19"/>
        <v>-7.7987070843456727E-2</v>
      </c>
      <c r="N95" s="126">
        <f t="shared" si="19"/>
        <v>5.1548911665737149E-2</v>
      </c>
    </row>
    <row r="96" spans="1:14" ht="13" thickBot="1"/>
    <row r="97" spans="1:14" ht="13" thickBot="1">
      <c r="A97" s="3" t="s">
        <v>40</v>
      </c>
      <c r="B97" s="4" t="s">
        <v>0</v>
      </c>
      <c r="C97" s="4" t="s">
        <v>1</v>
      </c>
      <c r="D97" s="4" t="s">
        <v>2</v>
      </c>
      <c r="E97" s="4" t="s">
        <v>3</v>
      </c>
      <c r="F97" s="4" t="s">
        <v>4</v>
      </c>
      <c r="G97" s="4" t="s">
        <v>5</v>
      </c>
      <c r="H97" s="4" t="s">
        <v>6</v>
      </c>
      <c r="I97" s="4" t="s">
        <v>7</v>
      </c>
      <c r="J97" s="4" t="s">
        <v>8</v>
      </c>
      <c r="K97" s="4" t="s">
        <v>9</v>
      </c>
      <c r="L97" s="4" t="s">
        <v>10</v>
      </c>
      <c r="M97" s="5" t="s">
        <v>11</v>
      </c>
      <c r="N97" s="6" t="s">
        <v>23</v>
      </c>
    </row>
    <row r="98" spans="1:14">
      <c r="A98" s="7" t="s">
        <v>24</v>
      </c>
      <c r="B98" s="79">
        <v>198305</v>
      </c>
      <c r="C98" s="8">
        <v>164959</v>
      </c>
      <c r="D98" s="8">
        <v>148579</v>
      </c>
      <c r="E98" s="8">
        <v>47454</v>
      </c>
      <c r="F98" s="8">
        <v>25227</v>
      </c>
      <c r="G98" s="8">
        <v>35657</v>
      </c>
      <c r="H98" s="8">
        <v>52167</v>
      </c>
      <c r="I98" s="8">
        <v>39123</v>
      </c>
      <c r="J98" s="8">
        <v>30354</v>
      </c>
      <c r="K98" s="86">
        <v>28246</v>
      </c>
      <c r="L98" s="86">
        <v>27254</v>
      </c>
      <c r="M98" s="9">
        <v>105951</v>
      </c>
      <c r="N98" s="10">
        <f>SUM(B98:M98)</f>
        <v>903276</v>
      </c>
    </row>
    <row r="99" spans="1:14">
      <c r="A99" s="11" t="s">
        <v>13</v>
      </c>
      <c r="B99" s="80">
        <v>5724</v>
      </c>
      <c r="C99" s="12">
        <v>4518</v>
      </c>
      <c r="D99" s="12">
        <v>6332</v>
      </c>
      <c r="E99" s="12">
        <v>4421</v>
      </c>
      <c r="F99" s="12">
        <v>5124</v>
      </c>
      <c r="G99" s="12">
        <v>3814</v>
      </c>
      <c r="H99" s="12">
        <v>7470</v>
      </c>
      <c r="I99" s="12">
        <v>7349</v>
      </c>
      <c r="J99" s="12">
        <v>6501</v>
      </c>
      <c r="K99" s="47">
        <v>2140</v>
      </c>
      <c r="L99" s="47">
        <v>2266</v>
      </c>
      <c r="M99" s="13">
        <v>4043</v>
      </c>
      <c r="N99" s="14">
        <f t="shared" ref="N99:N106" si="20">SUM(B99:M99)</f>
        <v>59702</v>
      </c>
    </row>
    <row r="100" spans="1:14">
      <c r="A100" s="15" t="s">
        <v>14</v>
      </c>
      <c r="B100" s="81">
        <v>25091</v>
      </c>
      <c r="C100" s="16">
        <v>24041</v>
      </c>
      <c r="D100" s="16">
        <v>21372</v>
      </c>
      <c r="E100" s="16">
        <v>4515</v>
      </c>
      <c r="F100" s="16">
        <v>0</v>
      </c>
      <c r="G100" s="16">
        <v>1439</v>
      </c>
      <c r="H100" s="16">
        <v>3887</v>
      </c>
      <c r="I100" s="16">
        <v>3891</v>
      </c>
      <c r="J100" s="16">
        <v>398</v>
      </c>
      <c r="K100" s="46">
        <v>0</v>
      </c>
      <c r="L100" s="46">
        <v>952</v>
      </c>
      <c r="M100" s="17">
        <v>14685</v>
      </c>
      <c r="N100" s="18">
        <f t="shared" si="20"/>
        <v>100271</v>
      </c>
    </row>
    <row r="101" spans="1:14">
      <c r="A101" s="19" t="s">
        <v>35</v>
      </c>
      <c r="B101" s="82">
        <v>7807</v>
      </c>
      <c r="C101" s="85">
        <v>7711</v>
      </c>
      <c r="D101" s="85">
        <v>6619</v>
      </c>
      <c r="E101" s="85">
        <v>1234</v>
      </c>
      <c r="F101" s="85">
        <v>0</v>
      </c>
      <c r="G101" s="85">
        <v>1002</v>
      </c>
      <c r="H101" s="85">
        <v>1934</v>
      </c>
      <c r="I101" s="85">
        <v>1755</v>
      </c>
      <c r="J101" s="85">
        <v>389</v>
      </c>
      <c r="K101" s="87">
        <v>0</v>
      </c>
      <c r="L101" s="87">
        <v>310</v>
      </c>
      <c r="M101" s="78">
        <v>6875</v>
      </c>
      <c r="N101" s="22">
        <f t="shared" si="20"/>
        <v>35636</v>
      </c>
    </row>
    <row r="102" spans="1:14">
      <c r="A102" s="23" t="s">
        <v>15</v>
      </c>
      <c r="B102" s="83">
        <v>5026</v>
      </c>
      <c r="C102" s="24">
        <v>4199</v>
      </c>
      <c r="D102" s="24">
        <v>3651</v>
      </c>
      <c r="E102" s="24">
        <v>914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88">
        <v>0</v>
      </c>
      <c r="L102" s="88">
        <v>121</v>
      </c>
      <c r="M102" s="25">
        <v>3499</v>
      </c>
      <c r="N102" s="26">
        <f t="shared" si="20"/>
        <v>17410</v>
      </c>
    </row>
    <row r="103" spans="1:14">
      <c r="A103" s="19" t="s">
        <v>16</v>
      </c>
      <c r="B103" s="84">
        <v>5732</v>
      </c>
      <c r="C103" s="20">
        <v>3845</v>
      </c>
      <c r="D103" s="20">
        <v>3624</v>
      </c>
      <c r="E103" s="20">
        <v>747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89">
        <v>0</v>
      </c>
      <c r="L103" s="89">
        <v>324</v>
      </c>
      <c r="M103" s="21">
        <v>2454</v>
      </c>
      <c r="N103" s="22">
        <f t="shared" si="20"/>
        <v>16726</v>
      </c>
    </row>
    <row r="104" spans="1:14">
      <c r="A104" s="91" t="s">
        <v>19</v>
      </c>
      <c r="B104" s="92">
        <v>18002</v>
      </c>
      <c r="C104" s="93">
        <v>19249</v>
      </c>
      <c r="D104" s="93">
        <v>16291</v>
      </c>
      <c r="E104" s="93">
        <v>4607</v>
      </c>
      <c r="F104" s="93">
        <v>1358</v>
      </c>
      <c r="G104" s="93">
        <v>2126</v>
      </c>
      <c r="H104" s="93">
        <v>3385</v>
      </c>
      <c r="I104" s="93">
        <v>3135</v>
      </c>
      <c r="J104" s="93">
        <v>2059</v>
      </c>
      <c r="K104" s="94">
        <v>2033</v>
      </c>
      <c r="L104" s="94">
        <v>1645</v>
      </c>
      <c r="M104" s="95">
        <v>10750</v>
      </c>
      <c r="N104" s="96">
        <f t="shared" si="20"/>
        <v>84640</v>
      </c>
    </row>
    <row r="105" spans="1:14">
      <c r="A105" s="19" t="s">
        <v>18</v>
      </c>
      <c r="B105" s="84">
        <v>75573</v>
      </c>
      <c r="C105" s="20">
        <v>68449</v>
      </c>
      <c r="D105" s="20">
        <v>65202</v>
      </c>
      <c r="E105" s="20">
        <v>31571</v>
      </c>
      <c r="F105" s="20">
        <v>22326</v>
      </c>
      <c r="G105" s="20">
        <v>30635</v>
      </c>
      <c r="H105" s="20">
        <v>38144</v>
      </c>
      <c r="I105" s="20">
        <v>35325</v>
      </c>
      <c r="J105" s="20">
        <v>25826</v>
      </c>
      <c r="K105" s="89">
        <v>24055</v>
      </c>
      <c r="L105" s="89">
        <v>23674</v>
      </c>
      <c r="M105" s="21">
        <v>52270</v>
      </c>
      <c r="N105" s="22">
        <f t="shared" si="20"/>
        <v>493050</v>
      </c>
    </row>
    <row r="106" spans="1:14" ht="13" thickBot="1">
      <c r="A106" s="97" t="s">
        <v>17</v>
      </c>
      <c r="B106" s="98">
        <v>77426</v>
      </c>
      <c r="C106" s="99">
        <v>9670</v>
      </c>
      <c r="D106" s="99">
        <v>3753</v>
      </c>
      <c r="E106" s="99">
        <v>202</v>
      </c>
      <c r="F106" s="99">
        <v>0</v>
      </c>
      <c r="G106" s="99">
        <v>1546</v>
      </c>
      <c r="H106" s="99">
        <v>6590</v>
      </c>
      <c r="I106" s="99">
        <v>52241</v>
      </c>
      <c r="J106" s="99">
        <v>442</v>
      </c>
      <c r="K106" s="100">
        <v>18</v>
      </c>
      <c r="L106" s="100">
        <v>27</v>
      </c>
      <c r="M106" s="101">
        <v>2167</v>
      </c>
      <c r="N106" s="102">
        <f t="shared" si="20"/>
        <v>154082</v>
      </c>
    </row>
    <row r="107" spans="1:14" ht="13" thickBot="1">
      <c r="A107" s="62" t="s">
        <v>12</v>
      </c>
      <c r="B107" s="31">
        <f t="shared" ref="B107:J107" si="21">SUM(B98:B106)</f>
        <v>418686</v>
      </c>
      <c r="C107" s="31">
        <f t="shared" si="21"/>
        <v>306641</v>
      </c>
      <c r="D107" s="31">
        <f t="shared" si="21"/>
        <v>275423</v>
      </c>
      <c r="E107" s="31">
        <f t="shared" si="21"/>
        <v>95665</v>
      </c>
      <c r="F107" s="31">
        <f t="shared" si="21"/>
        <v>54035</v>
      </c>
      <c r="G107" s="31">
        <f t="shared" si="21"/>
        <v>76219</v>
      </c>
      <c r="H107" s="31">
        <f t="shared" si="21"/>
        <v>113577</v>
      </c>
      <c r="I107" s="31">
        <f t="shared" si="21"/>
        <v>142819</v>
      </c>
      <c r="J107" s="31">
        <f t="shared" si="21"/>
        <v>65969</v>
      </c>
      <c r="K107" s="31">
        <f>SUM(K98:K106)</f>
        <v>56492</v>
      </c>
      <c r="L107" s="31">
        <f>SUM(L98:L106)</f>
        <v>56573</v>
      </c>
      <c r="M107" s="32">
        <f>SUM(M98:M106)</f>
        <v>202694</v>
      </c>
      <c r="N107" s="33">
        <f>SUM(B107:M107)</f>
        <v>1864793</v>
      </c>
    </row>
    <row r="108" spans="1:14" ht="13" thickBot="1">
      <c r="A108" s="34" t="s">
        <v>41</v>
      </c>
      <c r="B108" s="105">
        <f>SUM(B107-B94)/B94</f>
        <v>-0.10157460377407075</v>
      </c>
      <c r="C108" s="38">
        <f t="shared" ref="C108:N108" si="22">SUM(C107-C94)/C94</f>
        <v>-2.0310033929929264E-2</v>
      </c>
      <c r="D108" s="38">
        <f t="shared" si="22"/>
        <v>-5.3255922671836542E-2</v>
      </c>
      <c r="E108" s="38">
        <f t="shared" si="22"/>
        <v>9.0037943096749201E-2</v>
      </c>
      <c r="F108" s="38">
        <f t="shared" si="22"/>
        <v>6.7843168254219197E-2</v>
      </c>
      <c r="G108" s="38">
        <f t="shared" si="22"/>
        <v>8.2502485442408749E-2</v>
      </c>
      <c r="H108" s="38">
        <f t="shared" si="22"/>
        <v>-1.3823164219538244E-2</v>
      </c>
      <c r="I108" s="38">
        <f t="shared" si="22"/>
        <v>-7.6674920318853881E-2</v>
      </c>
      <c r="J108" s="38">
        <f t="shared" si="22"/>
        <v>-8.9089871097623261E-3</v>
      </c>
      <c r="K108" s="38">
        <f t="shared" si="22"/>
        <v>-2.5882434086872554E-2</v>
      </c>
      <c r="L108" s="38">
        <f t="shared" si="22"/>
        <v>-9.2013610246204219E-2</v>
      </c>
      <c r="M108" s="76">
        <f t="shared" si="22"/>
        <v>-0.13711984470251679</v>
      </c>
      <c r="N108" s="77">
        <f t="shared" si="22"/>
        <v>-5.3560226642927762E-2</v>
      </c>
    </row>
    <row r="109" spans="1:14" ht="13" thickBot="1"/>
    <row r="110" spans="1:14" ht="13" thickBot="1">
      <c r="A110" s="3" t="s">
        <v>42</v>
      </c>
      <c r="B110" s="4" t="s">
        <v>0</v>
      </c>
      <c r="C110" s="4" t="s">
        <v>1</v>
      </c>
      <c r="D110" s="4" t="s">
        <v>2</v>
      </c>
      <c r="E110" s="4" t="s">
        <v>3</v>
      </c>
      <c r="F110" s="4" t="s">
        <v>4</v>
      </c>
      <c r="G110" s="4" t="s">
        <v>5</v>
      </c>
      <c r="H110" s="4" t="s">
        <v>6</v>
      </c>
      <c r="I110" s="4" t="s">
        <v>7</v>
      </c>
      <c r="J110" s="4" t="s">
        <v>8</v>
      </c>
      <c r="K110" s="4" t="s">
        <v>9</v>
      </c>
      <c r="L110" s="4" t="s">
        <v>10</v>
      </c>
      <c r="M110" s="5" t="s">
        <v>11</v>
      </c>
      <c r="N110" s="6" t="s">
        <v>23</v>
      </c>
    </row>
    <row r="111" spans="1:14">
      <c r="A111" s="7" t="s">
        <v>24</v>
      </c>
      <c r="B111" s="79">
        <v>188342</v>
      </c>
      <c r="C111" s="8">
        <v>147937</v>
      </c>
      <c r="D111" s="8">
        <v>145046</v>
      </c>
      <c r="E111" s="8">
        <v>44194</v>
      </c>
      <c r="F111" s="8">
        <v>25516</v>
      </c>
      <c r="G111" s="8">
        <v>41139</v>
      </c>
      <c r="H111" s="8">
        <v>58410</v>
      </c>
      <c r="I111" s="8">
        <v>44191</v>
      </c>
      <c r="J111" s="8">
        <v>31404</v>
      </c>
      <c r="K111" s="86">
        <v>28278</v>
      </c>
      <c r="L111" s="86">
        <v>25375</v>
      </c>
      <c r="M111" s="9">
        <v>108331</v>
      </c>
      <c r="N111" s="10">
        <f>SUM(B111:M111)</f>
        <v>888163</v>
      </c>
    </row>
    <row r="112" spans="1:14">
      <c r="A112" s="11" t="s">
        <v>13</v>
      </c>
      <c r="B112" s="80">
        <v>6260</v>
      </c>
      <c r="C112" s="12">
        <v>5760</v>
      </c>
      <c r="D112" s="12">
        <v>6521</v>
      </c>
      <c r="E112" s="12">
        <v>1774</v>
      </c>
      <c r="F112" s="12">
        <v>2835</v>
      </c>
      <c r="G112" s="12">
        <v>8240</v>
      </c>
      <c r="H112" s="12">
        <v>11607</v>
      </c>
      <c r="I112" s="12">
        <v>8431</v>
      </c>
      <c r="J112" s="12">
        <v>5826</v>
      </c>
      <c r="K112" s="47">
        <v>5254</v>
      </c>
      <c r="L112" s="47">
        <v>4204</v>
      </c>
      <c r="M112" s="13">
        <v>5037</v>
      </c>
      <c r="N112" s="14">
        <f t="shared" ref="N112:N119" si="23">SUM(B112:M112)</f>
        <v>71749</v>
      </c>
    </row>
    <row r="113" spans="1:14">
      <c r="A113" s="15" t="s">
        <v>14</v>
      </c>
      <c r="B113" s="81">
        <v>25858</v>
      </c>
      <c r="C113" s="16">
        <v>22556</v>
      </c>
      <c r="D113" s="16">
        <v>21593</v>
      </c>
      <c r="E113" s="16">
        <v>4116</v>
      </c>
      <c r="F113" s="16">
        <v>0</v>
      </c>
      <c r="G113" s="16">
        <v>3446</v>
      </c>
      <c r="H113" s="16">
        <v>4171</v>
      </c>
      <c r="I113" s="16">
        <v>3814</v>
      </c>
      <c r="J113" s="16">
        <v>297</v>
      </c>
      <c r="K113" s="46">
        <v>0</v>
      </c>
      <c r="L113" s="46">
        <v>838</v>
      </c>
      <c r="M113" s="17">
        <v>15895</v>
      </c>
      <c r="N113" s="18">
        <f t="shared" si="23"/>
        <v>102584</v>
      </c>
    </row>
    <row r="114" spans="1:14">
      <c r="A114" s="19" t="s">
        <v>35</v>
      </c>
      <c r="B114" s="82">
        <v>9312</v>
      </c>
      <c r="C114" s="85">
        <v>8015</v>
      </c>
      <c r="D114" s="85">
        <v>6751</v>
      </c>
      <c r="E114" s="85">
        <v>1244</v>
      </c>
      <c r="F114" s="85">
        <v>0</v>
      </c>
      <c r="G114" s="85">
        <v>2324</v>
      </c>
      <c r="H114" s="85">
        <v>3070</v>
      </c>
      <c r="I114" s="85">
        <v>2599</v>
      </c>
      <c r="J114" s="85">
        <v>211</v>
      </c>
      <c r="K114" s="87">
        <v>0</v>
      </c>
      <c r="L114" s="87">
        <v>167</v>
      </c>
      <c r="M114" s="78">
        <v>7911</v>
      </c>
      <c r="N114" s="22">
        <f t="shared" si="23"/>
        <v>41604</v>
      </c>
    </row>
    <row r="115" spans="1:14">
      <c r="A115" s="23" t="s">
        <v>15</v>
      </c>
      <c r="B115" s="83">
        <v>5533</v>
      </c>
      <c r="C115" s="24">
        <v>4589</v>
      </c>
      <c r="D115" s="24">
        <v>4436</v>
      </c>
      <c r="E115" s="24">
        <v>1055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88">
        <v>0</v>
      </c>
      <c r="L115" s="88">
        <v>139</v>
      </c>
      <c r="M115" s="25">
        <v>4184</v>
      </c>
      <c r="N115" s="26">
        <f t="shared" si="23"/>
        <v>19936</v>
      </c>
    </row>
    <row r="116" spans="1:14">
      <c r="A116" s="19" t="s">
        <v>16</v>
      </c>
      <c r="B116" s="84">
        <v>5391</v>
      </c>
      <c r="C116" s="20">
        <v>3738</v>
      </c>
      <c r="D116" s="20">
        <v>3396</v>
      </c>
      <c r="E116" s="20">
        <v>734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89">
        <v>0</v>
      </c>
      <c r="L116" s="89">
        <v>121</v>
      </c>
      <c r="M116" s="21">
        <v>3486</v>
      </c>
      <c r="N116" s="22">
        <f t="shared" si="23"/>
        <v>16866</v>
      </c>
    </row>
    <row r="117" spans="1:14">
      <c r="A117" s="91" t="s">
        <v>19</v>
      </c>
      <c r="B117" s="92">
        <v>19051</v>
      </c>
      <c r="C117" s="93">
        <v>17583</v>
      </c>
      <c r="D117" s="93">
        <v>15388</v>
      </c>
      <c r="E117" s="93">
        <v>3704</v>
      </c>
      <c r="F117" s="93">
        <v>1605</v>
      </c>
      <c r="G117" s="93">
        <v>2878</v>
      </c>
      <c r="H117" s="93">
        <v>4170</v>
      </c>
      <c r="I117" s="93">
        <v>3400</v>
      </c>
      <c r="J117" s="93">
        <v>2780</v>
      </c>
      <c r="K117" s="94">
        <v>2233</v>
      </c>
      <c r="L117" s="94">
        <v>2818</v>
      </c>
      <c r="M117" s="95">
        <v>12722</v>
      </c>
      <c r="N117" s="96">
        <f t="shared" si="23"/>
        <v>88332</v>
      </c>
    </row>
    <row r="118" spans="1:14">
      <c r="A118" s="19" t="s">
        <v>18</v>
      </c>
      <c r="B118" s="84">
        <v>72539</v>
      </c>
      <c r="C118" s="20">
        <v>63039</v>
      </c>
      <c r="D118" s="20">
        <v>61141</v>
      </c>
      <c r="E118" s="20">
        <v>29386</v>
      </c>
      <c r="F118" s="20">
        <v>22956</v>
      </c>
      <c r="G118" s="20">
        <v>30164</v>
      </c>
      <c r="H118" s="20">
        <v>36940</v>
      </c>
      <c r="I118" s="20">
        <v>35313</v>
      </c>
      <c r="J118" s="20">
        <v>26422</v>
      </c>
      <c r="K118" s="89">
        <v>23824</v>
      </c>
      <c r="L118" s="89">
        <v>22260</v>
      </c>
      <c r="M118" s="21">
        <v>49972</v>
      </c>
      <c r="N118" s="22">
        <f t="shared" si="23"/>
        <v>473956</v>
      </c>
    </row>
    <row r="119" spans="1:14" ht="13" thickBot="1">
      <c r="A119" s="97" t="s">
        <v>17</v>
      </c>
      <c r="B119" s="98">
        <v>85504</v>
      </c>
      <c r="C119" s="99">
        <v>6130</v>
      </c>
      <c r="D119" s="99">
        <v>1834</v>
      </c>
      <c r="E119" s="99">
        <v>58</v>
      </c>
      <c r="F119" s="99">
        <v>30</v>
      </c>
      <c r="G119" s="99">
        <v>961</v>
      </c>
      <c r="H119" s="99">
        <v>5053</v>
      </c>
      <c r="I119" s="99">
        <v>37157</v>
      </c>
      <c r="J119" s="99">
        <v>311</v>
      </c>
      <c r="K119" s="100">
        <v>158</v>
      </c>
      <c r="L119" s="100">
        <v>52</v>
      </c>
      <c r="M119" s="101">
        <v>1625</v>
      </c>
      <c r="N119" s="102">
        <f t="shared" si="23"/>
        <v>138873</v>
      </c>
    </row>
    <row r="120" spans="1:14" ht="13" thickBot="1">
      <c r="A120" s="62" t="s">
        <v>12</v>
      </c>
      <c r="B120" s="31">
        <f t="shared" ref="B120:J120" si="24">SUM(B111:B119)</f>
        <v>417790</v>
      </c>
      <c r="C120" s="31">
        <f t="shared" si="24"/>
        <v>279347</v>
      </c>
      <c r="D120" s="31">
        <f t="shared" si="24"/>
        <v>266106</v>
      </c>
      <c r="E120" s="31">
        <f t="shared" si="24"/>
        <v>86265</v>
      </c>
      <c r="F120" s="31">
        <f t="shared" si="24"/>
        <v>52942</v>
      </c>
      <c r="G120" s="31">
        <f t="shared" si="24"/>
        <v>89152</v>
      </c>
      <c r="H120" s="31">
        <f t="shared" si="24"/>
        <v>123421</v>
      </c>
      <c r="I120" s="31">
        <f t="shared" si="24"/>
        <v>134905</v>
      </c>
      <c r="J120" s="31">
        <f t="shared" si="24"/>
        <v>67251</v>
      </c>
      <c r="K120" s="31">
        <f>SUM(K111:K119)</f>
        <v>59747</v>
      </c>
      <c r="L120" s="31">
        <f>SUM(L111:L119)</f>
        <v>55974</v>
      </c>
      <c r="M120" s="32">
        <f>SUM(M111:M119)</f>
        <v>209163</v>
      </c>
      <c r="N120" s="33">
        <f>SUM(B120:M120)</f>
        <v>1842063</v>
      </c>
    </row>
    <row r="121" spans="1:14" ht="13" thickBot="1">
      <c r="A121" s="34" t="s">
        <v>43</v>
      </c>
      <c r="B121" s="105">
        <f t="shared" ref="B121:N121" si="25">SUM(B120-B107)/B107</f>
        <v>-2.1400285655598706E-3</v>
      </c>
      <c r="C121" s="38">
        <f t="shared" si="25"/>
        <v>-8.9009623631543078E-2</v>
      </c>
      <c r="D121" s="38">
        <f t="shared" si="25"/>
        <v>-3.3827966437080421E-2</v>
      </c>
      <c r="E121" s="38">
        <f t="shared" si="25"/>
        <v>-9.8259551560131705E-2</v>
      </c>
      <c r="F121" s="38">
        <f t="shared" si="25"/>
        <v>-2.022763023965948E-2</v>
      </c>
      <c r="G121" s="38">
        <f t="shared" si="25"/>
        <v>0.16968210026371378</v>
      </c>
      <c r="H121" s="38">
        <f t="shared" si="25"/>
        <v>8.6672477702351702E-2</v>
      </c>
      <c r="I121" s="38">
        <f t="shared" si="25"/>
        <v>-5.5412795216322759E-2</v>
      </c>
      <c r="J121" s="38">
        <f t="shared" si="25"/>
        <v>1.943337021934545E-2</v>
      </c>
      <c r="K121" s="38">
        <f t="shared" si="25"/>
        <v>5.7618777880053811E-2</v>
      </c>
      <c r="L121" s="38">
        <f t="shared" si="25"/>
        <v>-1.0588089724780373E-2</v>
      </c>
      <c r="M121" s="76">
        <f t="shared" si="25"/>
        <v>3.191510355511263E-2</v>
      </c>
      <c r="N121" s="77">
        <f t="shared" si="25"/>
        <v>-1.2189020443555933E-2</v>
      </c>
    </row>
    <row r="122" spans="1:14" ht="13" thickBot="1"/>
    <row r="123" spans="1:14" ht="13" thickBot="1">
      <c r="A123" s="3" t="s">
        <v>44</v>
      </c>
      <c r="B123" s="4" t="s">
        <v>0</v>
      </c>
      <c r="C123" s="4" t="s">
        <v>1</v>
      </c>
      <c r="D123" s="4" t="s">
        <v>2</v>
      </c>
      <c r="E123" s="4" t="s">
        <v>3</v>
      </c>
      <c r="F123" s="4" t="s">
        <v>4</v>
      </c>
      <c r="G123" s="4" t="s">
        <v>5</v>
      </c>
      <c r="H123" s="4" t="s">
        <v>6</v>
      </c>
      <c r="I123" s="4" t="s">
        <v>7</v>
      </c>
      <c r="J123" s="4" t="s">
        <v>8</v>
      </c>
      <c r="K123" s="4" t="s">
        <v>9</v>
      </c>
      <c r="L123" s="4" t="s">
        <v>10</v>
      </c>
      <c r="M123" s="5" t="s">
        <v>11</v>
      </c>
      <c r="N123" s="6" t="s">
        <v>23</v>
      </c>
    </row>
    <row r="124" spans="1:14">
      <c r="A124" s="7" t="s">
        <v>24</v>
      </c>
      <c r="B124" s="79">
        <v>182632</v>
      </c>
      <c r="C124" s="8">
        <v>148533</v>
      </c>
      <c r="D124" s="8">
        <v>141499</v>
      </c>
      <c r="E124" s="8">
        <v>43754</v>
      </c>
      <c r="F124" s="8">
        <v>25717</v>
      </c>
      <c r="G124" s="8">
        <v>37732</v>
      </c>
      <c r="H124" s="8">
        <v>55824</v>
      </c>
      <c r="I124" s="8">
        <v>42503</v>
      </c>
      <c r="J124" s="8">
        <v>33900</v>
      </c>
      <c r="K124" s="86">
        <v>27827</v>
      </c>
      <c r="L124" s="86">
        <v>27293</v>
      </c>
      <c r="M124" s="9">
        <v>104966</v>
      </c>
      <c r="N124" s="10">
        <f>SUM(B124:M124)</f>
        <v>872180</v>
      </c>
    </row>
    <row r="125" spans="1:14">
      <c r="A125" s="11" t="s">
        <v>13</v>
      </c>
      <c r="B125" s="80">
        <v>5852</v>
      </c>
      <c r="C125" s="12">
        <v>5387</v>
      </c>
      <c r="D125" s="12">
        <v>6782</v>
      </c>
      <c r="E125" s="12">
        <v>5293</v>
      </c>
      <c r="F125" s="12">
        <v>3756</v>
      </c>
      <c r="G125" s="12">
        <v>7817</v>
      </c>
      <c r="H125" s="12">
        <v>9088</v>
      </c>
      <c r="I125" s="12">
        <v>8189</v>
      </c>
      <c r="J125" s="12">
        <v>3896</v>
      </c>
      <c r="K125" s="47">
        <v>5463</v>
      </c>
      <c r="L125" s="47">
        <v>2865</v>
      </c>
      <c r="M125" s="13">
        <v>5275</v>
      </c>
      <c r="N125" s="14">
        <f t="shared" ref="N125:N132" si="26">SUM(B125:M125)</f>
        <v>69663</v>
      </c>
    </row>
    <row r="126" spans="1:14">
      <c r="A126" s="15" t="s">
        <v>14</v>
      </c>
      <c r="B126" s="81">
        <v>25975</v>
      </c>
      <c r="C126" s="16">
        <v>21730</v>
      </c>
      <c r="D126" s="16">
        <v>20277</v>
      </c>
      <c r="E126" s="16">
        <v>3642</v>
      </c>
      <c r="F126" s="16">
        <v>0</v>
      </c>
      <c r="G126" s="16">
        <v>2871</v>
      </c>
      <c r="H126" s="16">
        <v>4357</v>
      </c>
      <c r="I126" s="16">
        <v>4171</v>
      </c>
      <c r="J126" s="16">
        <v>207</v>
      </c>
      <c r="K126" s="46">
        <v>0</v>
      </c>
      <c r="L126" s="46">
        <v>904</v>
      </c>
      <c r="M126" s="17">
        <v>14309</v>
      </c>
      <c r="N126" s="18">
        <f t="shared" si="26"/>
        <v>98443</v>
      </c>
    </row>
    <row r="127" spans="1:14">
      <c r="A127" s="19" t="s">
        <v>35</v>
      </c>
      <c r="B127" s="82">
        <v>10568</v>
      </c>
      <c r="C127" s="85">
        <v>9724</v>
      </c>
      <c r="D127" s="85">
        <v>7937</v>
      </c>
      <c r="E127" s="85">
        <v>1115</v>
      </c>
      <c r="F127" s="85">
        <v>0</v>
      </c>
      <c r="G127" s="85">
        <v>2157</v>
      </c>
      <c r="H127" s="85">
        <v>3459</v>
      </c>
      <c r="I127" s="85">
        <v>3053</v>
      </c>
      <c r="J127" s="85">
        <v>113</v>
      </c>
      <c r="K127" s="87">
        <v>0</v>
      </c>
      <c r="L127" s="87">
        <v>296</v>
      </c>
      <c r="M127" s="78">
        <v>7741</v>
      </c>
      <c r="N127" s="22">
        <f t="shared" si="26"/>
        <v>46163</v>
      </c>
    </row>
    <row r="128" spans="1:14">
      <c r="A128" s="23" t="s">
        <v>15</v>
      </c>
      <c r="B128" s="83">
        <v>5905</v>
      </c>
      <c r="C128" s="24">
        <v>4773</v>
      </c>
      <c r="D128" s="24">
        <v>4328</v>
      </c>
      <c r="E128" s="24">
        <v>928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88">
        <v>0</v>
      </c>
      <c r="L128" s="88">
        <v>177</v>
      </c>
      <c r="M128" s="25">
        <v>3523</v>
      </c>
      <c r="N128" s="26">
        <f t="shared" si="26"/>
        <v>19634</v>
      </c>
    </row>
    <row r="129" spans="1:14">
      <c r="A129" s="19" t="s">
        <v>16</v>
      </c>
      <c r="B129" s="84">
        <v>4717</v>
      </c>
      <c r="C129" s="20">
        <v>3740</v>
      </c>
      <c r="D129" s="20">
        <v>3003</v>
      </c>
      <c r="E129" s="20">
        <v>519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89">
        <v>0</v>
      </c>
      <c r="L129" s="89">
        <v>187</v>
      </c>
      <c r="M129" s="21">
        <v>2259</v>
      </c>
      <c r="N129" s="22">
        <f t="shared" si="26"/>
        <v>14425</v>
      </c>
    </row>
    <row r="130" spans="1:14">
      <c r="A130" s="91" t="s">
        <v>19</v>
      </c>
      <c r="B130" s="92">
        <v>19324</v>
      </c>
      <c r="C130" s="93">
        <v>19301</v>
      </c>
      <c r="D130" s="93">
        <v>15638</v>
      </c>
      <c r="E130" s="93">
        <v>3716</v>
      </c>
      <c r="F130" s="93">
        <v>2067</v>
      </c>
      <c r="G130" s="93">
        <v>3551</v>
      </c>
      <c r="H130" s="93">
        <v>4726</v>
      </c>
      <c r="I130" s="93">
        <v>3799</v>
      </c>
      <c r="J130" s="93">
        <v>3198</v>
      </c>
      <c r="K130" s="94">
        <v>2507</v>
      </c>
      <c r="L130" s="94">
        <v>3083</v>
      </c>
      <c r="M130" s="95">
        <v>13352</v>
      </c>
      <c r="N130" s="96">
        <f t="shared" si="26"/>
        <v>94262</v>
      </c>
    </row>
    <row r="131" spans="1:14">
      <c r="A131" s="19" t="s">
        <v>18</v>
      </c>
      <c r="B131" s="84">
        <v>72861</v>
      </c>
      <c r="C131" s="20">
        <v>58226</v>
      </c>
      <c r="D131" s="20">
        <v>59753</v>
      </c>
      <c r="E131" s="20">
        <v>27337</v>
      </c>
      <c r="F131" s="20">
        <v>25573</v>
      </c>
      <c r="G131" s="20">
        <v>31319</v>
      </c>
      <c r="H131" s="20">
        <v>41005</v>
      </c>
      <c r="I131" s="20">
        <v>35740</v>
      </c>
      <c r="J131" s="20">
        <v>29413</v>
      </c>
      <c r="K131" s="89">
        <v>27152</v>
      </c>
      <c r="L131" s="89">
        <v>24409</v>
      </c>
      <c r="M131" s="21">
        <v>50998</v>
      </c>
      <c r="N131" s="22">
        <f t="shared" si="26"/>
        <v>483786</v>
      </c>
    </row>
    <row r="132" spans="1:14" ht="13" thickBot="1">
      <c r="A132" s="97" t="s">
        <v>17</v>
      </c>
      <c r="B132" s="98">
        <v>74572</v>
      </c>
      <c r="C132" s="99">
        <v>4030</v>
      </c>
      <c r="D132" s="99">
        <v>2070</v>
      </c>
      <c r="E132" s="99">
        <v>56</v>
      </c>
      <c r="F132" s="99">
        <v>0</v>
      </c>
      <c r="G132" s="99">
        <v>351</v>
      </c>
      <c r="H132" s="99">
        <v>2988</v>
      </c>
      <c r="I132" s="99">
        <v>21402</v>
      </c>
      <c r="J132" s="99">
        <v>276</v>
      </c>
      <c r="K132" s="100">
        <v>181</v>
      </c>
      <c r="L132" s="100">
        <v>179</v>
      </c>
      <c r="M132" s="101">
        <v>553</v>
      </c>
      <c r="N132" s="102">
        <f t="shared" si="26"/>
        <v>106658</v>
      </c>
    </row>
    <row r="133" spans="1:14" ht="13" thickBot="1">
      <c r="A133" s="62" t="s">
        <v>12</v>
      </c>
      <c r="B133" s="31">
        <f t="shared" ref="B133:J133" si="27">SUM(B124:B132)</f>
        <v>402406</v>
      </c>
      <c r="C133" s="31">
        <f t="shared" si="27"/>
        <v>275444</v>
      </c>
      <c r="D133" s="31">
        <f t="shared" si="27"/>
        <v>261287</v>
      </c>
      <c r="E133" s="31">
        <f t="shared" si="27"/>
        <v>86360</v>
      </c>
      <c r="F133" s="31">
        <f t="shared" si="27"/>
        <v>57113</v>
      </c>
      <c r="G133" s="31">
        <f t="shared" si="27"/>
        <v>85798</v>
      </c>
      <c r="H133" s="31">
        <f t="shared" si="27"/>
        <v>121447</v>
      </c>
      <c r="I133" s="31">
        <f t="shared" si="27"/>
        <v>118857</v>
      </c>
      <c r="J133" s="31">
        <f t="shared" si="27"/>
        <v>71003</v>
      </c>
      <c r="K133" s="31">
        <f>SUM(K124:K132)</f>
        <v>63130</v>
      </c>
      <c r="L133" s="31">
        <f>SUM(L124:L132)</f>
        <v>59393</v>
      </c>
      <c r="M133" s="32">
        <f>SUM(M124:M132)</f>
        <v>202976</v>
      </c>
      <c r="N133" s="33">
        <f>SUM(B133:M133)</f>
        <v>1805214</v>
      </c>
    </row>
    <row r="134" spans="1:14" ht="13" thickBot="1">
      <c r="A134" s="34" t="s">
        <v>47</v>
      </c>
      <c r="B134" s="105">
        <f>SUM(B133-B120)/B120</f>
        <v>-3.6822327006390772E-2</v>
      </c>
      <c r="C134" s="105">
        <f t="shared" ref="C134:N134" si="28">SUM(C133-C120)/C120</f>
        <v>-1.3971870111366866E-2</v>
      </c>
      <c r="D134" s="105">
        <f t="shared" si="28"/>
        <v>-1.8109324855508709E-2</v>
      </c>
      <c r="E134" s="105">
        <f t="shared" si="28"/>
        <v>1.1012577522749667E-3</v>
      </c>
      <c r="F134" s="105">
        <f t="shared" si="28"/>
        <v>7.8784330021532997E-2</v>
      </c>
      <c r="G134" s="105">
        <f t="shared" si="28"/>
        <v>-3.7621141421392675E-2</v>
      </c>
      <c r="H134" s="105">
        <f t="shared" si="28"/>
        <v>-1.5994036671230991E-2</v>
      </c>
      <c r="I134" s="105">
        <f t="shared" si="28"/>
        <v>-0.11895778510803899</v>
      </c>
      <c r="J134" s="105">
        <f t="shared" si="28"/>
        <v>5.5790991955509954E-2</v>
      </c>
      <c r="K134" s="105">
        <f t="shared" si="28"/>
        <v>5.6622089812040775E-2</v>
      </c>
      <c r="L134" s="105">
        <f t="shared" si="28"/>
        <v>6.1081930896487655E-2</v>
      </c>
      <c r="M134" s="105">
        <f t="shared" si="28"/>
        <v>-2.9579801398908985E-2</v>
      </c>
      <c r="N134" s="126">
        <f t="shared" si="28"/>
        <v>-2.0004201810687256E-2</v>
      </c>
    </row>
    <row r="135" spans="1:14" ht="13" thickBot="1"/>
    <row r="136" spans="1:14" ht="13" thickBot="1">
      <c r="A136" s="3" t="s">
        <v>45</v>
      </c>
      <c r="B136" s="4" t="s">
        <v>0</v>
      </c>
      <c r="C136" s="4" t="s">
        <v>1</v>
      </c>
      <c r="D136" s="4" t="s">
        <v>2</v>
      </c>
      <c r="E136" s="4" t="s">
        <v>3</v>
      </c>
      <c r="F136" s="4" t="s">
        <v>4</v>
      </c>
      <c r="G136" s="4" t="s">
        <v>5</v>
      </c>
      <c r="H136" s="4" t="s">
        <v>6</v>
      </c>
      <c r="I136" s="4" t="s">
        <v>7</v>
      </c>
      <c r="J136" s="4" t="s">
        <v>8</v>
      </c>
      <c r="K136" s="4" t="s">
        <v>9</v>
      </c>
      <c r="L136" s="4" t="s">
        <v>10</v>
      </c>
      <c r="M136" s="5" t="s">
        <v>11</v>
      </c>
      <c r="N136" s="6" t="s">
        <v>23</v>
      </c>
    </row>
    <row r="137" spans="1:14">
      <c r="A137" s="7" t="s">
        <v>24</v>
      </c>
      <c r="B137" s="79">
        <v>164335</v>
      </c>
      <c r="C137" s="8">
        <v>141196</v>
      </c>
      <c r="D137" s="8">
        <v>138364</v>
      </c>
      <c r="E137" s="8">
        <v>38819</v>
      </c>
      <c r="F137" s="8">
        <v>23553</v>
      </c>
      <c r="G137" s="8">
        <v>40550</v>
      </c>
      <c r="H137" s="8">
        <v>58267</v>
      </c>
      <c r="I137" s="8">
        <v>41446</v>
      </c>
      <c r="J137" s="8">
        <v>36805</v>
      </c>
      <c r="K137" s="86">
        <v>27679</v>
      </c>
      <c r="L137" s="86">
        <v>28356</v>
      </c>
      <c r="M137" s="9">
        <v>116208</v>
      </c>
      <c r="N137" s="10">
        <f>SUM(B137:M137)</f>
        <v>855578</v>
      </c>
    </row>
    <row r="138" spans="1:14">
      <c r="A138" s="11" t="s">
        <v>13</v>
      </c>
      <c r="B138" s="80">
        <v>6867</v>
      </c>
      <c r="C138" s="12">
        <v>6752</v>
      </c>
      <c r="D138" s="12">
        <v>7081</v>
      </c>
      <c r="E138" s="12">
        <v>4753</v>
      </c>
      <c r="F138" s="12">
        <v>3094</v>
      </c>
      <c r="G138" s="12">
        <v>5576</v>
      </c>
      <c r="H138" s="12">
        <v>10594</v>
      </c>
      <c r="I138" s="12">
        <v>9315</v>
      </c>
      <c r="J138" s="12">
        <v>5419</v>
      </c>
      <c r="K138" s="47">
        <v>1016</v>
      </c>
      <c r="L138" s="47">
        <v>3841</v>
      </c>
      <c r="M138" s="13">
        <v>4955</v>
      </c>
      <c r="N138" s="14">
        <f t="shared" ref="N138:N145" si="29">SUM(B138:M138)</f>
        <v>69263</v>
      </c>
    </row>
    <row r="139" spans="1:14">
      <c r="A139" s="15" t="s">
        <v>14</v>
      </c>
      <c r="B139" s="81">
        <v>24546</v>
      </c>
      <c r="C139" s="16">
        <v>22432</v>
      </c>
      <c r="D139" s="16">
        <v>22284</v>
      </c>
      <c r="E139" s="16">
        <v>3778</v>
      </c>
      <c r="F139" s="16">
        <v>0</v>
      </c>
      <c r="G139" s="16">
        <v>3883</v>
      </c>
      <c r="H139" s="16">
        <v>4813</v>
      </c>
      <c r="I139" s="16">
        <v>4430</v>
      </c>
      <c r="J139" s="16">
        <v>1009</v>
      </c>
      <c r="K139" s="46">
        <v>0</v>
      </c>
      <c r="L139" s="46">
        <v>1003</v>
      </c>
      <c r="M139" s="17">
        <v>15121</v>
      </c>
      <c r="N139" s="18">
        <f t="shared" si="29"/>
        <v>103299</v>
      </c>
    </row>
    <row r="140" spans="1:14">
      <c r="A140" s="19" t="s">
        <v>35</v>
      </c>
      <c r="B140" s="82">
        <v>10532</v>
      </c>
      <c r="C140" s="85">
        <v>8523</v>
      </c>
      <c r="D140" s="85">
        <v>8355</v>
      </c>
      <c r="E140" s="85">
        <v>1063</v>
      </c>
      <c r="F140" s="85">
        <v>0</v>
      </c>
      <c r="G140" s="85">
        <v>3629</v>
      </c>
      <c r="H140" s="85">
        <v>4335</v>
      </c>
      <c r="I140" s="85">
        <v>3849</v>
      </c>
      <c r="J140" s="85">
        <v>858</v>
      </c>
      <c r="K140" s="87">
        <v>0</v>
      </c>
      <c r="L140" s="87">
        <v>226</v>
      </c>
      <c r="M140" s="78">
        <v>7882</v>
      </c>
      <c r="N140" s="22">
        <f t="shared" si="29"/>
        <v>49252</v>
      </c>
    </row>
    <row r="141" spans="1:14">
      <c r="A141" s="23" t="s">
        <v>15</v>
      </c>
      <c r="B141" s="83">
        <v>5388</v>
      </c>
      <c r="C141" s="24">
        <v>4307</v>
      </c>
      <c r="D141" s="24">
        <v>4044</v>
      </c>
      <c r="E141" s="24">
        <v>752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88">
        <v>0</v>
      </c>
      <c r="L141" s="88">
        <v>229</v>
      </c>
      <c r="M141" s="25">
        <v>4049</v>
      </c>
      <c r="N141" s="26">
        <f t="shared" si="29"/>
        <v>18769</v>
      </c>
    </row>
    <row r="142" spans="1:14">
      <c r="A142" s="19" t="s">
        <v>16</v>
      </c>
      <c r="B142" s="84">
        <v>3821</v>
      </c>
      <c r="C142" s="20">
        <v>3072</v>
      </c>
      <c r="D142" s="20">
        <v>2685</v>
      </c>
      <c r="E142" s="20">
        <v>388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89">
        <v>0</v>
      </c>
      <c r="L142" s="89">
        <v>193</v>
      </c>
      <c r="M142" s="21">
        <v>2155</v>
      </c>
      <c r="N142" s="22">
        <f t="shared" si="29"/>
        <v>12314</v>
      </c>
    </row>
    <row r="143" spans="1:14">
      <c r="A143" s="91" t="s">
        <v>19</v>
      </c>
      <c r="B143" s="92">
        <v>20581</v>
      </c>
      <c r="C143" s="93">
        <v>20284</v>
      </c>
      <c r="D143" s="93">
        <v>17480</v>
      </c>
      <c r="E143" s="93">
        <v>3745</v>
      </c>
      <c r="F143" s="93">
        <v>1614</v>
      </c>
      <c r="G143" s="93">
        <v>3951</v>
      </c>
      <c r="H143" s="93">
        <v>5854</v>
      </c>
      <c r="I143" s="93">
        <v>4908</v>
      </c>
      <c r="J143" s="93">
        <v>3726</v>
      </c>
      <c r="K143" s="94">
        <v>2785</v>
      </c>
      <c r="L143" s="94">
        <v>3054</v>
      </c>
      <c r="M143" s="95">
        <v>19659</v>
      </c>
      <c r="N143" s="96">
        <f t="shared" si="29"/>
        <v>107641</v>
      </c>
    </row>
    <row r="144" spans="1:14">
      <c r="A144" s="19" t="s">
        <v>18</v>
      </c>
      <c r="B144" s="84">
        <v>72312</v>
      </c>
      <c r="C144" s="20">
        <v>63613</v>
      </c>
      <c r="D144" s="20">
        <v>62397</v>
      </c>
      <c r="E144" s="20">
        <v>27426</v>
      </c>
      <c r="F144" s="20">
        <v>22753</v>
      </c>
      <c r="G144" s="20">
        <v>34147</v>
      </c>
      <c r="H144" s="20">
        <v>43089</v>
      </c>
      <c r="I144" s="20">
        <v>39518</v>
      </c>
      <c r="J144" s="20">
        <v>30810</v>
      </c>
      <c r="K144" s="89">
        <v>25762</v>
      </c>
      <c r="L144" s="89">
        <v>22838</v>
      </c>
      <c r="M144" s="21">
        <v>54098</v>
      </c>
      <c r="N144" s="22">
        <f t="shared" si="29"/>
        <v>498763</v>
      </c>
    </row>
    <row r="145" spans="1:14" ht="13" thickBot="1">
      <c r="A145" s="97" t="s">
        <v>17</v>
      </c>
      <c r="B145" s="98">
        <v>67184</v>
      </c>
      <c r="C145" s="99">
        <v>1810</v>
      </c>
      <c r="D145" s="100">
        <v>0</v>
      </c>
      <c r="E145" s="99">
        <v>0</v>
      </c>
      <c r="F145" s="99">
        <v>0</v>
      </c>
      <c r="G145" s="99">
        <v>173</v>
      </c>
      <c r="H145" s="99">
        <v>3002</v>
      </c>
      <c r="I145" s="99">
        <v>15881</v>
      </c>
      <c r="J145" s="99">
        <v>298</v>
      </c>
      <c r="K145" s="100">
        <v>1145</v>
      </c>
      <c r="L145" s="100">
        <v>0</v>
      </c>
      <c r="M145" s="101">
        <v>425</v>
      </c>
      <c r="N145" s="102">
        <f t="shared" si="29"/>
        <v>89918</v>
      </c>
    </row>
    <row r="146" spans="1:14" ht="13" thickBot="1">
      <c r="A146" s="62" t="s">
        <v>12</v>
      </c>
      <c r="B146" s="31">
        <f t="shared" ref="B146:J146" si="30">SUM(B137:B145)</f>
        <v>375566</v>
      </c>
      <c r="C146" s="31">
        <f t="shared" si="30"/>
        <v>271989</v>
      </c>
      <c r="D146" s="31">
        <f t="shared" si="30"/>
        <v>262690</v>
      </c>
      <c r="E146" s="31">
        <f t="shared" si="30"/>
        <v>80724</v>
      </c>
      <c r="F146" s="31">
        <f t="shared" si="30"/>
        <v>51014</v>
      </c>
      <c r="G146" s="31">
        <f t="shared" si="30"/>
        <v>91909</v>
      </c>
      <c r="H146" s="31">
        <f t="shared" si="30"/>
        <v>129954</v>
      </c>
      <c r="I146" s="31">
        <f t="shared" si="30"/>
        <v>119347</v>
      </c>
      <c r="J146" s="31">
        <f t="shared" si="30"/>
        <v>78925</v>
      </c>
      <c r="K146" s="31">
        <f>SUM(K137:K145)</f>
        <v>58387</v>
      </c>
      <c r="L146" s="31">
        <f>SUM(L137:L145)</f>
        <v>59740</v>
      </c>
      <c r="M146" s="32">
        <f>SUM(M137:M145)</f>
        <v>224552</v>
      </c>
      <c r="N146" s="33">
        <f>SUM(B146:M146)</f>
        <v>1804797</v>
      </c>
    </row>
    <row r="147" spans="1:14" ht="13" thickBot="1">
      <c r="A147" s="34" t="s">
        <v>48</v>
      </c>
      <c r="B147" s="42">
        <f t="shared" ref="B147:N147" si="31">SUM(B146-B133)/B133</f>
        <v>-6.6698806677832831E-2</v>
      </c>
      <c r="C147" s="43">
        <f t="shared" si="31"/>
        <v>-1.2543384499208551E-2</v>
      </c>
      <c r="D147" s="43">
        <f t="shared" si="31"/>
        <v>5.3695744526134096E-3</v>
      </c>
      <c r="E147" s="43">
        <f t="shared" si="31"/>
        <v>-6.5261695229272818E-2</v>
      </c>
      <c r="F147" s="43">
        <f t="shared" si="31"/>
        <v>-0.10678829688512248</v>
      </c>
      <c r="G147" s="43">
        <f t="shared" si="31"/>
        <v>7.1225436490361074E-2</v>
      </c>
      <c r="H147" s="43">
        <f t="shared" si="31"/>
        <v>7.0047016393982559E-2</v>
      </c>
      <c r="I147" s="43">
        <f t="shared" si="31"/>
        <v>4.1226011088955636E-3</v>
      </c>
      <c r="J147" s="43">
        <f t="shared" si="31"/>
        <v>0.11157275044716421</v>
      </c>
      <c r="K147" s="43">
        <f t="shared" si="31"/>
        <v>-7.5130682718200545E-2</v>
      </c>
      <c r="L147" s="43">
        <f t="shared" si="31"/>
        <v>5.8424393447039213E-3</v>
      </c>
      <c r="M147" s="44">
        <f t="shared" si="31"/>
        <v>0.10629828157023491</v>
      </c>
      <c r="N147" s="45">
        <f t="shared" si="31"/>
        <v>-2.3099754378151289E-4</v>
      </c>
    </row>
    <row r="148" spans="1:14" ht="13" thickBot="1"/>
    <row r="149" spans="1:14" ht="13" thickBot="1">
      <c r="A149" s="3" t="s">
        <v>46</v>
      </c>
      <c r="B149" s="4" t="s">
        <v>0</v>
      </c>
      <c r="C149" s="4" t="s">
        <v>1</v>
      </c>
      <c r="D149" s="4" t="s">
        <v>2</v>
      </c>
      <c r="E149" s="4" t="s">
        <v>3</v>
      </c>
      <c r="F149" s="4" t="s">
        <v>4</v>
      </c>
      <c r="G149" s="4" t="s">
        <v>5</v>
      </c>
      <c r="H149" s="4" t="s">
        <v>6</v>
      </c>
      <c r="I149" s="4" t="s">
        <v>7</v>
      </c>
      <c r="J149" s="4" t="s">
        <v>8</v>
      </c>
      <c r="K149" s="4" t="s">
        <v>9</v>
      </c>
      <c r="L149" s="4" t="s">
        <v>10</v>
      </c>
      <c r="M149" s="5" t="s">
        <v>11</v>
      </c>
      <c r="N149" s="6" t="s">
        <v>23</v>
      </c>
    </row>
    <row r="150" spans="1:14">
      <c r="A150" s="7" t="s">
        <v>24</v>
      </c>
      <c r="B150" s="79">
        <v>175609</v>
      </c>
      <c r="C150" s="8">
        <v>162793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6">
        <v>0</v>
      </c>
      <c r="L150" s="86">
        <v>0</v>
      </c>
      <c r="M150" s="9">
        <v>0</v>
      </c>
      <c r="N150" s="10">
        <f>SUM(B150:M150)</f>
        <v>338402</v>
      </c>
    </row>
    <row r="151" spans="1:14">
      <c r="A151" s="11" t="s">
        <v>13</v>
      </c>
      <c r="B151" s="80">
        <v>4561</v>
      </c>
      <c r="C151" s="12">
        <v>5251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47">
        <v>0</v>
      </c>
      <c r="L151" s="47">
        <v>0</v>
      </c>
      <c r="M151" s="13">
        <v>0</v>
      </c>
      <c r="N151" s="14">
        <f t="shared" ref="N151:N158" si="32">SUM(B151:M151)</f>
        <v>9812</v>
      </c>
    </row>
    <row r="152" spans="1:14">
      <c r="A152" s="15" t="s">
        <v>14</v>
      </c>
      <c r="B152" s="81">
        <v>24410</v>
      </c>
      <c r="C152" s="16">
        <v>23144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46">
        <v>0</v>
      </c>
      <c r="L152" s="46">
        <v>0</v>
      </c>
      <c r="M152" s="17">
        <v>0</v>
      </c>
      <c r="N152" s="18">
        <f t="shared" si="32"/>
        <v>47554</v>
      </c>
    </row>
    <row r="153" spans="1:14">
      <c r="A153" s="19" t="s">
        <v>35</v>
      </c>
      <c r="B153" s="82">
        <v>10832</v>
      </c>
      <c r="C153" s="85">
        <v>9944</v>
      </c>
      <c r="D153" s="85">
        <v>0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v>0</v>
      </c>
      <c r="K153" s="87">
        <v>0</v>
      </c>
      <c r="L153" s="87">
        <v>0</v>
      </c>
      <c r="M153" s="78">
        <v>0</v>
      </c>
      <c r="N153" s="22">
        <f t="shared" si="32"/>
        <v>20776</v>
      </c>
    </row>
    <row r="154" spans="1:14">
      <c r="A154" s="23" t="s">
        <v>15</v>
      </c>
      <c r="B154" s="83">
        <v>5618</v>
      </c>
      <c r="C154" s="24">
        <v>5066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88">
        <v>0</v>
      </c>
      <c r="L154" s="88">
        <v>0</v>
      </c>
      <c r="M154" s="25">
        <v>0</v>
      </c>
      <c r="N154" s="26">
        <f t="shared" si="32"/>
        <v>10684</v>
      </c>
    </row>
    <row r="155" spans="1:14">
      <c r="A155" s="19" t="s">
        <v>16</v>
      </c>
      <c r="B155" s="84">
        <v>4294</v>
      </c>
      <c r="C155" s="20">
        <v>2703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89">
        <v>0</v>
      </c>
      <c r="L155" s="89">
        <v>0</v>
      </c>
      <c r="M155" s="21">
        <v>0</v>
      </c>
      <c r="N155" s="22">
        <f t="shared" si="32"/>
        <v>6997</v>
      </c>
    </row>
    <row r="156" spans="1:14">
      <c r="A156" s="91" t="s">
        <v>19</v>
      </c>
      <c r="B156" s="92">
        <v>32914</v>
      </c>
      <c r="C156" s="93">
        <v>33715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4">
        <v>0</v>
      </c>
      <c r="L156" s="94">
        <v>0</v>
      </c>
      <c r="M156" s="95">
        <v>0</v>
      </c>
      <c r="N156" s="96">
        <f t="shared" si="32"/>
        <v>66629</v>
      </c>
    </row>
    <row r="157" spans="1:14">
      <c r="A157" s="19" t="s">
        <v>18</v>
      </c>
      <c r="B157" s="84">
        <v>72312</v>
      </c>
      <c r="C157" s="20">
        <v>67601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89">
        <v>0</v>
      </c>
      <c r="L157" s="89">
        <v>0</v>
      </c>
      <c r="M157" s="21">
        <v>0</v>
      </c>
      <c r="N157" s="22">
        <f t="shared" si="32"/>
        <v>139913</v>
      </c>
    </row>
    <row r="158" spans="1:14" ht="13" thickBot="1">
      <c r="A158" s="97" t="s">
        <v>17</v>
      </c>
      <c r="B158" s="98">
        <v>64893</v>
      </c>
      <c r="C158" s="99">
        <v>5229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100">
        <v>0</v>
      </c>
      <c r="L158" s="100">
        <v>0</v>
      </c>
      <c r="M158" s="101">
        <v>0</v>
      </c>
      <c r="N158" s="102">
        <f t="shared" si="32"/>
        <v>70122</v>
      </c>
    </row>
    <row r="159" spans="1:14" ht="13" thickBot="1">
      <c r="A159" s="62" t="s">
        <v>12</v>
      </c>
      <c r="B159" s="31">
        <f t="shared" ref="B159:J159" si="33">SUM(B150:B158)</f>
        <v>395443</v>
      </c>
      <c r="C159" s="31">
        <f t="shared" si="33"/>
        <v>315446</v>
      </c>
      <c r="D159" s="31">
        <f t="shared" si="33"/>
        <v>0</v>
      </c>
      <c r="E159" s="31">
        <f t="shared" si="33"/>
        <v>0</v>
      </c>
      <c r="F159" s="31">
        <f t="shared" si="33"/>
        <v>0</v>
      </c>
      <c r="G159" s="31">
        <f t="shared" si="33"/>
        <v>0</v>
      </c>
      <c r="H159" s="31">
        <f t="shared" si="33"/>
        <v>0</v>
      </c>
      <c r="I159" s="31">
        <f t="shared" si="33"/>
        <v>0</v>
      </c>
      <c r="J159" s="31">
        <f t="shared" si="33"/>
        <v>0</v>
      </c>
      <c r="K159" s="31">
        <f>SUM(K150:K158)</f>
        <v>0</v>
      </c>
      <c r="L159" s="31">
        <f>SUM(L150:L158)</f>
        <v>0</v>
      </c>
      <c r="M159" s="32">
        <f>SUM(M150:M158)</f>
        <v>0</v>
      </c>
      <c r="N159" s="33">
        <f>SUM(B159:M159)</f>
        <v>710889</v>
      </c>
    </row>
    <row r="160" spans="1:14" ht="13" thickBot="1">
      <c r="A160" s="34" t="s">
        <v>49</v>
      </c>
      <c r="B160" s="42">
        <f t="shared" ref="B160:N160" si="34">SUM(B159-B146)/B146</f>
        <v>5.2925451185677083E-2</v>
      </c>
      <c r="C160" s="43">
        <f t="shared" si="34"/>
        <v>0.15977484383559629</v>
      </c>
      <c r="D160" s="43">
        <f t="shared" si="34"/>
        <v>-1</v>
      </c>
      <c r="E160" s="43">
        <f t="shared" si="34"/>
        <v>-1</v>
      </c>
      <c r="F160" s="43">
        <f t="shared" si="34"/>
        <v>-1</v>
      </c>
      <c r="G160" s="43">
        <f t="shared" si="34"/>
        <v>-1</v>
      </c>
      <c r="H160" s="43">
        <f t="shared" si="34"/>
        <v>-1</v>
      </c>
      <c r="I160" s="43">
        <f t="shared" si="34"/>
        <v>-1</v>
      </c>
      <c r="J160" s="43">
        <f t="shared" si="34"/>
        <v>-1</v>
      </c>
      <c r="K160" s="43">
        <f t="shared" si="34"/>
        <v>-1</v>
      </c>
      <c r="L160" s="43">
        <f t="shared" si="34"/>
        <v>-1</v>
      </c>
      <c r="M160" s="44">
        <f t="shared" si="34"/>
        <v>-1</v>
      </c>
      <c r="N160" s="45">
        <f t="shared" si="34"/>
        <v>-0.60611137983939467</v>
      </c>
    </row>
  </sheetData>
  <mergeCells count="3">
    <mergeCell ref="B37:L37"/>
    <mergeCell ref="B74:L74"/>
    <mergeCell ref="F77:M77"/>
  </mergeCells>
  <conditionalFormatting sqref="B42:M42">
    <cfRule type="cellIs" dxfId="3" priority="1" stopIfTrue="1" operator="equal">
      <formula>-1</formula>
    </cfRule>
  </conditionalFormatting>
  <conditionalFormatting sqref="N42">
    <cfRule type="cellIs" dxfId="1" priority="2" stopIfTrue="1" operator="lessThanOrEqual">
      <formula>-0.1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2005 - 2015</vt:lpstr>
      <vt:lpstr>Sheet1</vt:lpstr>
    </vt:vector>
  </TitlesOfParts>
  <Company>pcmc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enesset</dc:creator>
  <cp:lastModifiedBy>Josh Mann</cp:lastModifiedBy>
  <cp:lastPrinted>2016-03-28T14:42:53Z</cp:lastPrinted>
  <dcterms:created xsi:type="dcterms:W3CDTF">2004-02-02T23:22:45Z</dcterms:created>
  <dcterms:modified xsi:type="dcterms:W3CDTF">2016-04-11T03:20:22Z</dcterms:modified>
</cp:coreProperties>
</file>